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 Halbjahr" sheetId="1" state="visible" r:id="rId2"/>
    <sheet name="2. Halbjahr" sheetId="2" state="visible" r:id="rId3"/>
    <sheet name="Sonstiges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Schuljahr angeben</t>
        </r>
      </text>
    </comment>
    <comment ref="A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Fach angeben</t>
        </r>
      </text>
    </comment>
    <comment ref="A3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0"/>
            <charset val="1"/>
          </rPr>
          <t xml:space="preserve">Klasse oder Kurs</t>
        </r>
      </text>
    </comment>
    <comment ref="B3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Kürzel Lehrkraft</t>
        </r>
      </text>
    </comment>
    <comment ref="C3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Klasse angeben</t>
        </r>
      </text>
    </comment>
    <comment ref="E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Thema 1</t>
        </r>
      </text>
    </comment>
    <comment ref="J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Thema 2</t>
        </r>
      </text>
    </comment>
    <comment ref="O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Thema 3</t>
        </r>
      </text>
    </comment>
    <comment ref="U1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Gewichtung mdl. Und fachsp. Leistungen</t>
        </r>
      </text>
    </comment>
    <comment ref="V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Datum LZK 1</t>
        </r>
      </text>
    </comment>
    <comment ref="V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Gesamtpunktzahl der LZK</t>
        </r>
      </text>
    </comment>
    <comment ref="Z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Datum LZK 2</t>
        </r>
      </text>
    </comment>
    <comment ref="Z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Gesamtpunktzahl der LZK</t>
        </r>
      </text>
    </comment>
    <comment ref="AD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Datum LZK 3</t>
        </r>
      </text>
    </comment>
    <comment ref="AD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Gesamtpunktzahl der LZK</t>
        </r>
      </text>
    </comment>
    <comment ref="AD3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"sehr gut"</t>
        </r>
      </text>
    </comment>
    <comment ref="AD35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"sehr gut"</t>
        </r>
      </text>
    </comment>
    <comment ref="AE3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"gut"</t>
        </r>
      </text>
    </comment>
    <comment ref="AE35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"gut"</t>
        </r>
      </text>
    </comment>
    <comment ref="AF3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"befriedigend"</t>
        </r>
      </text>
    </comment>
    <comment ref="AF35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"befriedigend"</t>
        </r>
      </text>
    </comment>
    <comment ref="AH1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Gewichtung schriftl. Leistungen</t>
        </r>
      </text>
    </comment>
    <comment ref="AH3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"ausreichend"</t>
        </r>
      </text>
    </comment>
    <comment ref="AH35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"ausreichend"</t>
        </r>
      </text>
    </comment>
    <comment ref="AI3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"mangelhaft"</t>
        </r>
      </text>
    </comment>
    <comment ref="AI35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benötigte Prozentzahl für die Note "mangelhaft"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Thema 4</t>
        </r>
      </text>
    </comment>
    <comment ref="I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Thema 5</t>
        </r>
      </text>
    </comment>
    <comment ref="N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Thema 6</t>
        </r>
      </text>
    </comment>
    <comment ref="T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Datum LZK 1</t>
        </r>
      </text>
    </comment>
    <comment ref="T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Gesamtpunktzahl der LZK</t>
        </r>
      </text>
    </comment>
    <comment ref="X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Datum LZK 2</t>
        </r>
      </text>
    </comment>
    <comment ref="X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Gesamtpunktzahl der LZK</t>
        </r>
      </text>
    </comment>
    <comment ref="AB2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Datum LZK 3</t>
        </r>
      </text>
    </comment>
    <comment ref="AB4" authorId="0">
      <text>
        <r>
          <rPr>
            <sz val="11"/>
            <color rgb="FF000000"/>
            <rFont val="Calibri"/>
            <family val="2"/>
            <charset val="1"/>
          </rPr>
          <t xml:space="preserve">Pjodre:
</t>
        </r>
        <r>
          <rPr>
            <sz val="9"/>
            <color rgb="FF000000"/>
            <rFont val="Tahoma"/>
            <family val="2"/>
            <charset val="1"/>
          </rPr>
          <t xml:space="preserve">Gesamtpunktzahl der LZK</t>
        </r>
      </text>
    </comment>
  </commentList>
</comments>
</file>

<file path=xl/sharedStrings.xml><?xml version="1.0" encoding="utf-8"?>
<sst xmlns="http://schemas.openxmlformats.org/spreadsheetml/2006/main" count="309" uniqueCount="68">
  <si>
    <t xml:space="preserve">Schuljahr 20Xx/Xx</t>
  </si>
  <si>
    <t xml:space="preserve">mündliche Noten und fachspezifische Leistungen</t>
  </si>
  <si>
    <t xml:space="preserve">schriftliche Lernzielkontrollen (LZK)</t>
  </si>
  <si>
    <t xml:space="preserve">gesamt</t>
  </si>
  <si>
    <t xml:space="preserve">Fach</t>
  </si>
  <si>
    <t xml:space="preserve">Thema 1</t>
  </si>
  <si>
    <t xml:space="preserve">Thema 2</t>
  </si>
  <si>
    <t xml:space="preserve">Thema 3</t>
  </si>
  <si>
    <t xml:space="preserve">Mappe/Heft</t>
  </si>
  <si>
    <t xml:space="preserve">Ø</t>
  </si>
  <si>
    <t xml:space="preserve">Klasse Kurs</t>
  </si>
  <si>
    <t xml:space="preserve">Xx</t>
  </si>
  <si>
    <t xml:space="preserve">mdl.</t>
  </si>
  <si>
    <t xml:space="preserve">Punkte</t>
  </si>
  <si>
    <t xml:space="preserve">Note</t>
  </si>
  <si>
    <t xml:space="preserve">1. Halbjahr</t>
  </si>
  <si>
    <t xml:space="preserve">Zeugnis</t>
  </si>
  <si>
    <t xml:space="preserve">Nr</t>
  </si>
  <si>
    <t xml:space="preserve">Name</t>
  </si>
  <si>
    <t xml:space="preserve">Vorname</t>
  </si>
  <si>
    <t xml:space="preserve">S</t>
  </si>
  <si>
    <t xml:space="preserve">%</t>
  </si>
  <si>
    <t xml:space="preserve">Eins</t>
  </si>
  <si>
    <t xml:space="preserve">minus</t>
  </si>
  <si>
    <t xml:space="preserve">Eins/Zwei</t>
  </si>
  <si>
    <t xml:space="preserve">zd</t>
  </si>
  <si>
    <t xml:space="preserve">Zwei</t>
  </si>
  <si>
    <t xml:space="preserve">plus</t>
  </si>
  <si>
    <t xml:space="preserve">Zwei/Drei</t>
  </si>
  <si>
    <t xml:space="preserve">Drei</t>
  </si>
  <si>
    <t xml:space="preserve">Drei/Vier</t>
  </si>
  <si>
    <t xml:space="preserve">Vier</t>
  </si>
  <si>
    <t xml:space="preserve">Vier/Fünf</t>
  </si>
  <si>
    <t xml:space="preserve">Fünf</t>
  </si>
  <si>
    <t xml:space="preserve">Fünf/Sechs</t>
  </si>
  <si>
    <t xml:space="preserve">Sechs</t>
  </si>
  <si>
    <t xml:space="preserve">(Kennwort Blattschutz aufheben: 0000)</t>
  </si>
  <si>
    <t xml:space="preserve">Prozentschlüssel schriftl. LZK</t>
  </si>
  <si>
    <t xml:space="preserve">Lehrerkürzel:</t>
  </si>
  <si>
    <r>
      <rPr>
        <sz val="11"/>
        <color rgb="FF000000"/>
        <rFont val="Calibri"/>
        <family val="2"/>
        <charset val="1"/>
      </rPr>
      <t xml:space="preserve">Schlüssel </t>
    </r>
    <r>
      <rPr>
        <b val="true"/>
        <sz val="11"/>
        <color rgb="FF000000"/>
        <rFont val="Calibri"/>
        <family val="2"/>
        <charset val="1"/>
      </rPr>
      <t xml:space="preserve">1</t>
    </r>
    <r>
      <rPr>
        <sz val="11"/>
        <color rgb="FF000000"/>
        <rFont val="Calibri"/>
        <family val="2"/>
        <charset val="1"/>
      </rPr>
      <t xml:space="preserve"> </t>
    </r>
    <r>
      <rPr>
        <i val="true"/>
        <sz val="11"/>
        <color rgb="FF000000"/>
        <rFont val="Calibri"/>
        <family val="2"/>
        <charset val="1"/>
      </rPr>
      <t xml:space="preserve">(Niveau 1)</t>
    </r>
    <r>
      <rPr>
        <sz val="11"/>
        <color rgb="FF000000"/>
        <rFont val="Calibri"/>
        <family val="2"/>
        <charset val="1"/>
      </rPr>
      <t xml:space="preserve">:</t>
    </r>
  </si>
  <si>
    <t xml:space="preserve">Niveau</t>
  </si>
  <si>
    <t xml:space="preserve">Xxx</t>
  </si>
  <si>
    <r>
      <rPr>
        <sz val="11"/>
        <color rgb="FF000000"/>
        <rFont val="Calibri"/>
        <family val="2"/>
        <charset val="1"/>
      </rPr>
      <t xml:space="preserve">Schlüssel </t>
    </r>
    <r>
      <rPr>
        <b val="true"/>
        <sz val="11"/>
        <color rgb="FF000000"/>
        <rFont val="Calibri"/>
        <family val="2"/>
        <charset val="1"/>
      </rPr>
      <t xml:space="preserve">2</t>
    </r>
    <r>
      <rPr>
        <sz val="11"/>
        <color rgb="FF000000"/>
        <rFont val="Calibri"/>
        <family val="2"/>
        <charset val="1"/>
      </rPr>
      <t xml:space="preserve"> </t>
    </r>
    <r>
      <rPr>
        <i val="true"/>
        <sz val="11"/>
        <color rgb="FF000000"/>
        <rFont val="Calibri"/>
        <family val="2"/>
        <charset val="1"/>
      </rPr>
      <t xml:space="preserve">(Niveau 2)</t>
    </r>
    <r>
      <rPr>
        <sz val="11"/>
        <color rgb="FF000000"/>
        <rFont val="Calibri"/>
        <family val="2"/>
        <charset val="1"/>
      </rPr>
      <t xml:space="preserve">:</t>
    </r>
  </si>
  <si>
    <t xml:space="preserve">ab ..%</t>
  </si>
  <si>
    <r>
      <rPr>
        <sz val="11"/>
        <color rgb="FF000000"/>
        <rFont val="Calibri"/>
        <family val="2"/>
        <charset val="1"/>
      </rPr>
      <t xml:space="preserve">Schlüssel </t>
    </r>
    <r>
      <rPr>
        <b val="true"/>
        <sz val="11"/>
        <color rgb="FF000000"/>
        <rFont val="Calibri"/>
        <family val="2"/>
        <charset val="1"/>
      </rPr>
      <t xml:space="preserve">zd</t>
    </r>
    <r>
      <rPr>
        <sz val="11"/>
        <color rgb="FF000000"/>
        <rFont val="Calibri"/>
        <family val="2"/>
        <charset val="1"/>
      </rPr>
      <t xml:space="preserve"> </t>
    </r>
    <r>
      <rPr>
        <i val="true"/>
        <sz val="11"/>
        <color rgb="FF000000"/>
        <rFont val="Calibri"/>
        <family val="2"/>
        <charset val="1"/>
      </rPr>
      <t xml:space="preserve">(Niveau 2)</t>
    </r>
    <r>
      <rPr>
        <sz val="11"/>
        <color rgb="FF000000"/>
        <rFont val="Calibri"/>
        <family val="2"/>
        <charset val="1"/>
      </rPr>
      <t xml:space="preserve">:</t>
    </r>
  </si>
  <si>
    <t xml:space="preserve">Ê</t>
  </si>
  <si>
    <t xml:space="preserve">∑ =</t>
  </si>
  <si>
    <t xml:space="preserve">www.erstestun.de</t>
  </si>
  <si>
    <t xml:space="preserve">Auswertung schriftliche Lernzielkontrollen</t>
  </si>
  <si>
    <t xml:space="preserve">(ohne zieldifferente Wertung)</t>
  </si>
  <si>
    <t xml:space="preserve">LZK 1</t>
  </si>
  <si>
    <t xml:space="preserve">Ø ≈</t>
  </si>
  <si>
    <t xml:space="preserve">LZK 2</t>
  </si>
  <si>
    <t xml:space="preserve">LZK 3</t>
  </si>
  <si>
    <t xml:space="preserve">Niveau 1</t>
  </si>
  <si>
    <t xml:space="preserve">Niveau 2</t>
  </si>
  <si>
    <t xml:space="preserve">GANZE</t>
  </si>
  <si>
    <t xml:space="preserve">-</t>
  </si>
  <si>
    <t xml:space="preserve">halbe</t>
  </si>
  <si>
    <t xml:space="preserve">(Kontrollsumme ohne zieldifferent)</t>
  </si>
  <si>
    <t xml:space="preserve">Thema 4</t>
  </si>
  <si>
    <t xml:space="preserve">Thema 5</t>
  </si>
  <si>
    <t xml:space="preserve">Thema 6</t>
  </si>
  <si>
    <t xml:space="preserve">2. Halbjahr</t>
  </si>
  <si>
    <t xml:space="preserve">1. &amp; 2. HJ</t>
  </si>
  <si>
    <t xml:space="preserve">LZK 4</t>
  </si>
  <si>
    <t xml:space="preserve">LZK 5</t>
  </si>
  <si>
    <t xml:space="preserve">LZK 6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</si>
</sst>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"/>
    <numFmt numFmtId="166" formatCode="0"/>
    <numFmt numFmtId="167" formatCode="dd/mm/yyyy"/>
    <numFmt numFmtId="168" formatCode="@"/>
    <numFmt numFmtId="169" formatCode="General"/>
    <numFmt numFmtId="170" formatCode="0.00"/>
    <numFmt numFmtId="171" formatCode="0\ %"/>
    <numFmt numFmtId="172" formatCode="0.0%"/>
    <numFmt numFmtId="173" formatCode="#,##0.00"/>
  </numFmts>
  <fonts count="4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color rgb="FFFFFFFF"/>
      <name val="Arial"/>
      <family val="2"/>
      <charset val="1"/>
    </font>
    <font>
      <sz val="22"/>
      <color rgb="FFFFFFFF"/>
      <name val="Arial"/>
      <family val="2"/>
      <charset val="1"/>
    </font>
    <font>
      <b val="true"/>
      <sz val="11"/>
      <color rgb="FFEEECE1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2"/>
      <color rgb="FFFFFFFF"/>
      <name val="Arial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Tahom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7F7F7F"/>
      <name val="Calibri"/>
      <family val="2"/>
      <charset val="1"/>
    </font>
    <font>
      <sz val="9"/>
      <color rgb="FF00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u val="single"/>
      <sz val="11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i val="true"/>
      <sz val="11"/>
      <color rgb="FFFF0000"/>
      <name val="Calibri"/>
      <family val="2"/>
      <charset val="1"/>
    </font>
    <font>
      <sz val="11"/>
      <color rgb="FF404040"/>
      <name val="Webdings"/>
      <family val="1"/>
      <charset val="2"/>
    </font>
    <font>
      <sz val="8"/>
      <color rgb="FF404040"/>
      <name val="Courier New"/>
      <family val="3"/>
      <charset val="1"/>
    </font>
    <font>
      <b val="true"/>
      <sz val="11"/>
      <name val="Calibri"/>
      <family val="2"/>
      <charset val="1"/>
    </font>
    <font>
      <sz val="8"/>
      <color rgb="FFBFBFBF"/>
      <name val="Calibri"/>
      <family val="2"/>
      <charset val="1"/>
    </font>
    <font>
      <sz val="8"/>
      <color rgb="FF808080"/>
      <name val="Courier New"/>
      <family val="3"/>
      <charset val="1"/>
    </font>
    <font>
      <sz val="11"/>
      <color rgb="FF808080"/>
      <name val="Calibri"/>
      <family val="2"/>
      <charset val="1"/>
    </font>
    <font>
      <b val="true"/>
      <u val="single"/>
      <sz val="14"/>
      <name val="Calibri"/>
      <family val="2"/>
      <charset val="1"/>
    </font>
    <font>
      <i val="true"/>
      <sz val="11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20"/>
      <color rgb="FF000000"/>
      <name val="AdLib BT"/>
      <family val="5"/>
      <charset val="1"/>
    </font>
    <font>
      <b val="true"/>
      <sz val="10"/>
      <color rgb="FFFF0000"/>
      <name val="Calibri"/>
      <family val="2"/>
      <charset val="1"/>
    </font>
    <font>
      <b val="true"/>
      <sz val="11"/>
      <color rgb="FF808080"/>
      <name val="Calibri"/>
      <family val="2"/>
      <charset val="1"/>
    </font>
    <font>
      <b val="true"/>
      <i val="true"/>
      <sz val="11"/>
      <color rgb="FF808080"/>
      <name val="Calibri"/>
      <family val="2"/>
      <charset val="1"/>
    </font>
    <font>
      <b val="true"/>
      <sz val="28"/>
      <color rgb="FF000000"/>
      <name val="Amazone BT"/>
      <family val="4"/>
      <charset val="1"/>
    </font>
    <font>
      <b val="true"/>
      <sz val="10"/>
      <color rgb="FF808080"/>
      <name val="Calibri"/>
      <family val="2"/>
      <charset val="1"/>
    </font>
    <font>
      <b val="true"/>
      <sz val="9"/>
      <color rgb="FF808080"/>
      <name val="Calibri"/>
      <family val="2"/>
      <charset val="1"/>
    </font>
    <font>
      <sz val="11"/>
      <color rgb="FFFFFFFF"/>
      <name val="Calibri"/>
      <family val="2"/>
      <charset val="1"/>
    </font>
    <font>
      <sz val="9"/>
      <color rgb="FF000000"/>
      <name val="Tahoma"/>
      <family val="2"/>
      <charset val="1"/>
    </font>
    <font>
      <sz val="9"/>
      <color rgb="FF000000"/>
      <name val="Tahom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name val="Tahoma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2"/>
      <color rgb="FFFF0000"/>
      <name val="Calibri"/>
      <family val="2"/>
      <charset val="1"/>
    </font>
    <font>
      <sz val="9"/>
      <color rgb="FFFF0000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1F497D"/>
        <bgColor rgb="FF003366"/>
      </patternFill>
    </fill>
    <fill>
      <patternFill patternType="solid">
        <fgColor rgb="FF4F81BD"/>
        <bgColor rgb="FF4A7EBB"/>
      </patternFill>
    </fill>
    <fill>
      <patternFill patternType="solid">
        <fgColor rgb="FFFFFF00"/>
        <bgColor rgb="FFFFFF00"/>
      </patternFill>
    </fill>
    <fill>
      <patternFill patternType="solid">
        <fgColor rgb="FF953735"/>
        <bgColor rgb="FF993300"/>
      </patternFill>
    </fill>
    <fill>
      <patternFill patternType="solid">
        <fgColor rgb="FF403152"/>
        <bgColor rgb="FF404040"/>
      </patternFill>
    </fill>
    <fill>
      <patternFill patternType="solid">
        <fgColor rgb="FFFFFFFF"/>
        <bgColor rgb="FFEEECE1"/>
      </patternFill>
    </fill>
    <fill>
      <patternFill patternType="solid">
        <fgColor rgb="FF000000"/>
        <bgColor rgb="FF003300"/>
      </patternFill>
    </fill>
    <fill>
      <patternFill patternType="solid">
        <fgColor rgb="FFCCFF99"/>
        <bgColor rgb="FFFFFF99"/>
      </patternFill>
    </fill>
    <fill>
      <patternFill patternType="solid">
        <fgColor rgb="FFBFBFBF"/>
        <bgColor rgb="FFA6A6A6"/>
      </patternFill>
    </fill>
    <fill>
      <patternFill patternType="solid">
        <fgColor rgb="FF92D050"/>
        <bgColor rgb="FFA6A6A6"/>
      </patternFill>
    </fill>
    <fill>
      <patternFill patternType="solid">
        <fgColor rgb="FFD9D9D9"/>
        <bgColor rgb="FFEEECE1"/>
      </patternFill>
    </fill>
    <fill>
      <patternFill patternType="solid">
        <fgColor rgb="FFFFC000"/>
        <bgColor rgb="FFFF9900"/>
      </patternFill>
    </fill>
    <fill>
      <patternFill patternType="solid">
        <fgColor rgb="FFA6A6A6"/>
        <bgColor rgb="FFBFBFBF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/>
      <top style="thin">
        <color rgb="FF7F7F7F"/>
      </top>
      <bottom/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>
        <color rgb="FF7F7F7F"/>
      </left>
      <right/>
      <top/>
      <bottom style="thin">
        <color rgb="FF7F7F7F"/>
      </bottom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7F7F7F"/>
      </top>
      <bottom/>
      <diagonal/>
    </border>
    <border diagonalUp="false" diagonalDown="false">
      <left style="thin">
        <color rgb="FF808080"/>
      </left>
      <right style="thin">
        <color rgb="FF808080"/>
      </right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/>
      <bottom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dashed"/>
      <bottom style="dashed"/>
      <diagonal/>
    </border>
    <border diagonalUp="false" diagonalDown="false">
      <left/>
      <right style="thin">
        <color rgb="FF7F7F7F"/>
      </right>
      <top/>
      <bottom/>
      <diagonal/>
    </border>
    <border diagonalUp="false" diagonalDown="false">
      <left/>
      <right style="thin">
        <color rgb="FF7F7F7F"/>
      </right>
      <top style="thin">
        <color rgb="FF7F7F7F"/>
      </top>
      <bottom/>
      <diagonal/>
    </border>
    <border diagonalUp="false" diagonalDown="false">
      <left/>
      <right style="thin">
        <color rgb="FF7F7F7F"/>
      </right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7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7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bottom" textRotation="90" wrapText="false" indent="0" shrinkToFit="false"/>
      <protection locked="false" hidden="false"/>
    </xf>
    <xf numFmtId="165" fontId="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7" borderId="3" xfId="0" applyFont="true" applyBorder="true" applyAlignment="true" applyProtection="true">
      <alignment horizontal="center" vertical="bottom" textRotation="90" wrapText="false" indent="0" shrinkToFit="false"/>
      <protection locked="false" hidden="false"/>
    </xf>
    <xf numFmtId="165" fontId="8" fillId="3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0" fillId="7" borderId="4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0" fillId="7" borderId="7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8" fillId="5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8" fillId="6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6" borderId="4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8" fillId="8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true">
      <alignment horizontal="right" vertical="bottom" textRotation="90" wrapText="false" indent="0" shrinkToFit="false"/>
      <protection locked="false" hidden="false"/>
    </xf>
    <xf numFmtId="166" fontId="13" fillId="7" borderId="7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10" fillId="7" borderId="1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7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1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1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1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1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2" fillId="1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1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1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1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1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1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7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7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1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1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11" borderId="12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1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9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9" borderId="12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4" borderId="22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9" fillId="7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3" borderId="22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center" textRotation="9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5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2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12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1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12" borderId="2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12" borderId="3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12" borderId="3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12" borderId="2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2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1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1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25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5" fontId="14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1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1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12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4" fillId="1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1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4" fillId="0" borderId="37" xfId="19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6" fontId="14" fillId="1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5" fillId="0" borderId="3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2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5" fillId="2" borderId="3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7" borderId="39" xfId="0" applyFont="true" applyBorder="true" applyAlignment="true" applyProtection="true">
      <alignment horizontal="center" vertical="bottom" textRotation="90" wrapText="false" indent="0" shrinkToFit="false"/>
      <protection locked="false" hidden="false"/>
    </xf>
    <xf numFmtId="164" fontId="10" fillId="7" borderId="7" xfId="0" applyFont="true" applyBorder="true" applyAlignment="true" applyProtection="true">
      <alignment horizontal="center" vertical="bottom" textRotation="9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center" vertical="bottom" textRotation="90" wrapText="true" indent="0" shrinkToFit="false"/>
      <protection locked="false" hidden="false"/>
    </xf>
    <xf numFmtId="164" fontId="10" fillId="7" borderId="4" xfId="0" applyFont="true" applyBorder="true" applyAlignment="true" applyProtection="true">
      <alignment horizontal="center" vertical="bottom" textRotation="90" wrapText="false" indent="0" shrinkToFit="false"/>
      <protection locked="false" hidden="false"/>
    </xf>
    <xf numFmtId="166" fontId="12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36" fillId="8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8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7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1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1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1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0" fillId="12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2" borderId="22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0" fillId="14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22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1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1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0" fillId="1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1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0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53735"/>
      <rgbColor rgb="FFEEECE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4A7EBB"/>
      <rgbColor rgb="FF33CCCC"/>
      <rgbColor rgb="FF92D050"/>
      <rgbColor rgb="FFFFC000"/>
      <rgbColor rgb="FFFF9900"/>
      <rgbColor rgb="FFFF6600"/>
      <rgbColor rgb="FF7F7F7F"/>
      <rgbColor rgb="FF878787"/>
      <rgbColor rgb="FF003366"/>
      <rgbColor rgb="FF4F81BD"/>
      <rgbColor rgb="FF003300"/>
      <rgbColor rgb="FF404040"/>
      <rgbColor rgb="FF993300"/>
      <rgbColor rgb="FFBE4B48"/>
      <rgbColor rgb="FF1F497D"/>
      <rgbColor rgb="FF40315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de-DE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de-DE" sz="1800" spc="-1" strike="noStrike">
                <a:solidFill>
                  <a:srgbClr val="000000"/>
                </a:solidFill>
                <a:latin typeface="Calibri"/>
              </a:rPr>
              <a:t>1. und 2. Halbjahr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'1. Halbjahr'!$D$60</c:f>
              <c:strCache>
                <c:ptCount val="1"/>
                <c:pt idx="0">
                  <c:v>Ø mündliche Noten und fachspezifische Leistungen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Halbjahr'!$E$59:$P$59</c:f>
              <c:strCache>
                <c:ptCount val="12"/>
                <c:pt idx="0">
                  <c:v>Thema 1</c:v>
                </c:pt>
                <c:pt idx="1">
                  <c:v/>
                </c:pt>
                <c:pt idx="2">
                  <c:v>Thema 2</c:v>
                </c:pt>
                <c:pt idx="3">
                  <c:v/>
                </c:pt>
                <c:pt idx="4">
                  <c:v>Thema 3</c:v>
                </c:pt>
                <c:pt idx="5">
                  <c:v/>
                </c:pt>
                <c:pt idx="6">
                  <c:v>Thema 4</c:v>
                </c:pt>
                <c:pt idx="7">
                  <c:v/>
                </c:pt>
                <c:pt idx="8">
                  <c:v>Thema 5</c:v>
                </c:pt>
                <c:pt idx="9">
                  <c:v/>
                </c:pt>
                <c:pt idx="10">
                  <c:v>Thema 6</c:v>
                </c:pt>
                <c:pt idx="11">
                  <c:v/>
                </c:pt>
              </c:strCache>
            </c:strRef>
          </c:cat>
          <c:val>
            <c:numRef>
              <c:f>'1. Halbjahr'!$E$60:$P$60</c:f>
              <c:numCache>
                <c:formatCode>General</c:formatCode>
                <c:ptCount val="12"/>
                <c:pt idx="0">
                  <c:v>3.395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 Halbjahr'!$D$61</c:f>
              <c:strCache>
                <c:ptCount val="1"/>
                <c:pt idx="0">
                  <c:v>Ø schriftliche Lernzielkontrollen (LZK)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Halbjahr'!$E$59:$P$59</c:f>
              <c:strCache>
                <c:ptCount val="12"/>
                <c:pt idx="0">
                  <c:v>Thema 1</c:v>
                </c:pt>
                <c:pt idx="1">
                  <c:v/>
                </c:pt>
                <c:pt idx="2">
                  <c:v>Thema 2</c:v>
                </c:pt>
                <c:pt idx="3">
                  <c:v/>
                </c:pt>
                <c:pt idx="4">
                  <c:v>Thema 3</c:v>
                </c:pt>
                <c:pt idx="5">
                  <c:v/>
                </c:pt>
                <c:pt idx="6">
                  <c:v>Thema 4</c:v>
                </c:pt>
                <c:pt idx="7">
                  <c:v/>
                </c:pt>
                <c:pt idx="8">
                  <c:v>Thema 5</c:v>
                </c:pt>
                <c:pt idx="9">
                  <c:v/>
                </c:pt>
                <c:pt idx="10">
                  <c:v>Thema 6</c:v>
                </c:pt>
                <c:pt idx="11">
                  <c:v/>
                </c:pt>
              </c:strCache>
            </c:strRef>
          </c:cat>
          <c:val>
            <c:numRef>
              <c:f>'1. Halbjahr'!$E$61:$P$61</c:f>
              <c:numCache>
                <c:formatCode>General</c:formatCode>
                <c:ptCount val="12"/>
                <c:pt idx="0">
                  <c:v>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1477364"/>
        <c:axId val="37948837"/>
      </c:lineChart>
      <c:catAx>
        <c:axId val="514773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948837"/>
        <c:crosses val="autoZero"/>
        <c:auto val="1"/>
        <c:lblAlgn val="ctr"/>
        <c:lblOffset val="100"/>
        <c:noMultiLvlLbl val="0"/>
      </c:catAx>
      <c:valAx>
        <c:axId val="3794883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47736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de-DE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de-DE" sz="1800" spc="-1" strike="noStrike">
                <a:solidFill>
                  <a:srgbClr val="000000"/>
                </a:solidFill>
                <a:latin typeface="Calibri"/>
              </a:rPr>
              <a:t>1. und 2. Halbjahr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'1. Halbjahr'!$D$60</c:f>
              <c:strCache>
                <c:ptCount val="1"/>
                <c:pt idx="0">
                  <c:v>Ø mündliche Noten und fachspezifische Leistungen</c:v>
                </c:pt>
              </c:strCache>
            </c:strRef>
          </c:tx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Halbjahr'!$E$59:$P$59</c:f>
              <c:strCache>
                <c:ptCount val="12"/>
                <c:pt idx="0">
                  <c:v>Thema 1</c:v>
                </c:pt>
                <c:pt idx="1">
                  <c:v/>
                </c:pt>
                <c:pt idx="2">
                  <c:v>Thema 2</c:v>
                </c:pt>
                <c:pt idx="3">
                  <c:v/>
                </c:pt>
                <c:pt idx="4">
                  <c:v>Thema 3</c:v>
                </c:pt>
                <c:pt idx="5">
                  <c:v/>
                </c:pt>
                <c:pt idx="6">
                  <c:v>Thema 4</c:v>
                </c:pt>
                <c:pt idx="7">
                  <c:v/>
                </c:pt>
                <c:pt idx="8">
                  <c:v>Thema 5</c:v>
                </c:pt>
                <c:pt idx="9">
                  <c:v/>
                </c:pt>
                <c:pt idx="10">
                  <c:v>Thema 6</c:v>
                </c:pt>
                <c:pt idx="11">
                  <c:v/>
                </c:pt>
              </c:strCache>
            </c:strRef>
          </c:cat>
          <c:val>
            <c:numRef>
              <c:f>'1. Halbjahr'!$E$60:$P$60</c:f>
              <c:numCache>
                <c:formatCode>General</c:formatCode>
                <c:ptCount val="12"/>
                <c:pt idx="0">
                  <c:v>3.395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 Halbjahr'!$D$61</c:f>
              <c:strCache>
                <c:ptCount val="1"/>
                <c:pt idx="0">
                  <c:v>Ø schriftliche Lernzielkontrollen (LZK)</c:v>
                </c:pt>
              </c:strCache>
            </c:strRef>
          </c:tx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Halbjahr'!$E$59:$P$59</c:f>
              <c:strCache>
                <c:ptCount val="12"/>
                <c:pt idx="0">
                  <c:v>Thema 1</c:v>
                </c:pt>
                <c:pt idx="1">
                  <c:v/>
                </c:pt>
                <c:pt idx="2">
                  <c:v>Thema 2</c:v>
                </c:pt>
                <c:pt idx="3">
                  <c:v/>
                </c:pt>
                <c:pt idx="4">
                  <c:v>Thema 3</c:v>
                </c:pt>
                <c:pt idx="5">
                  <c:v/>
                </c:pt>
                <c:pt idx="6">
                  <c:v>Thema 4</c:v>
                </c:pt>
                <c:pt idx="7">
                  <c:v/>
                </c:pt>
                <c:pt idx="8">
                  <c:v>Thema 5</c:v>
                </c:pt>
                <c:pt idx="9">
                  <c:v/>
                </c:pt>
                <c:pt idx="10">
                  <c:v>Thema 6</c:v>
                </c:pt>
                <c:pt idx="11">
                  <c:v/>
                </c:pt>
              </c:strCache>
            </c:strRef>
          </c:cat>
          <c:val>
            <c:numRef>
              <c:f>'1. Halbjahr'!$E$61:$P$61</c:f>
              <c:numCache>
                <c:formatCode>General</c:formatCode>
                <c:ptCount val="12"/>
                <c:pt idx="0">
                  <c:v>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508950"/>
        <c:axId val="14896422"/>
      </c:lineChart>
      <c:catAx>
        <c:axId val="2150895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896422"/>
        <c:crosses val="autoZero"/>
        <c:auto val="1"/>
        <c:lblAlgn val="ctr"/>
        <c:lblOffset val="100"/>
        <c:noMultiLvlLbl val="0"/>
      </c:catAx>
      <c:valAx>
        <c:axId val="1489642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50895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span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31</xdr:col>
      <xdr:colOff>360</xdr:colOff>
      <xdr:row>65</xdr:row>
      <xdr:rowOff>28800</xdr:rowOff>
    </xdr:from>
    <xdr:to>
      <xdr:col>35</xdr:col>
      <xdr:colOff>218520</xdr:colOff>
      <xdr:row>72</xdr:row>
      <xdr:rowOff>150480</xdr:rowOff>
    </xdr:to>
    <xdr:pic>
      <xdr:nvPicPr>
        <xdr:cNvPr id="0" name="Grafik 3" descr="suses02.PNG"/>
        <xdr:cNvPicPr/>
      </xdr:nvPicPr>
      <xdr:blipFill>
        <a:blip r:embed="rId1"/>
        <a:stretch/>
      </xdr:blipFill>
      <xdr:spPr>
        <a:xfrm>
          <a:off x="8805240" y="12785760"/>
          <a:ext cx="1095120" cy="1455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619200</xdr:colOff>
      <xdr:row>58</xdr:row>
      <xdr:rowOff>38160</xdr:rowOff>
    </xdr:from>
    <xdr:to>
      <xdr:col>27</xdr:col>
      <xdr:colOff>18360</xdr:colOff>
      <xdr:row>73</xdr:row>
      <xdr:rowOff>113760</xdr:rowOff>
    </xdr:to>
    <xdr:graphicFrame>
      <xdr:nvGraphicFramePr>
        <xdr:cNvPr id="1" name="Diagramm 5"/>
        <xdr:cNvGraphicFramePr/>
      </xdr:nvGraphicFramePr>
      <xdr:xfrm>
        <a:off x="1656000" y="11461680"/>
        <a:ext cx="6349680" cy="2932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581040</xdr:colOff>
      <xdr:row>58</xdr:row>
      <xdr:rowOff>47880</xdr:rowOff>
    </xdr:from>
    <xdr:to>
      <xdr:col>27</xdr:col>
      <xdr:colOff>237240</xdr:colOff>
      <xdr:row>73</xdr:row>
      <xdr:rowOff>122760</xdr:rowOff>
    </xdr:to>
    <xdr:graphicFrame>
      <xdr:nvGraphicFramePr>
        <xdr:cNvPr id="2" name="Diagramm 3"/>
        <xdr:cNvGraphicFramePr/>
      </xdr:nvGraphicFramePr>
      <xdr:xfrm>
        <a:off x="1617840" y="11372760"/>
        <a:ext cx="6096960" cy="288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32</xdr:col>
      <xdr:colOff>47520</xdr:colOff>
      <xdr:row>65</xdr:row>
      <xdr:rowOff>43200</xdr:rowOff>
    </xdr:from>
    <xdr:to>
      <xdr:col>35</xdr:col>
      <xdr:colOff>151200</xdr:colOff>
      <xdr:row>72</xdr:row>
      <xdr:rowOff>187560</xdr:rowOff>
    </xdr:to>
    <xdr:pic>
      <xdr:nvPicPr>
        <xdr:cNvPr id="3" name="Grafik 4" descr="suses02.PNG"/>
        <xdr:cNvPicPr/>
      </xdr:nvPicPr>
      <xdr:blipFill>
        <a:blip r:embed="rId2"/>
        <a:stretch/>
      </xdr:blipFill>
      <xdr:spPr>
        <a:xfrm>
          <a:off x="8571600" y="12679560"/>
          <a:ext cx="1099800" cy="1455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11.71"/>
    <col collapsed="false" customWidth="true" hidden="false" outlineLevel="0" max="3" min="3" style="0" width="9.71"/>
    <col collapsed="false" customWidth="true" hidden="false" outlineLevel="0" max="19" min="4" style="0" width="3.86"/>
    <col collapsed="false" customWidth="true" hidden="false" outlineLevel="0" max="20" min="20" style="1" width="3.86"/>
    <col collapsed="false" customWidth="true" hidden="false" outlineLevel="0" max="21" min="21" style="0" width="3.86"/>
    <col collapsed="false" customWidth="true" hidden="false" outlineLevel="0" max="22" min="22" style="2" width="3.86"/>
    <col collapsed="false" customWidth="true" hidden="false" outlineLevel="0" max="24" min="23" style="0" width="3.86"/>
    <col collapsed="false" customWidth="true" hidden="true" outlineLevel="0" max="25" min="25" style="0" width="3.86"/>
    <col collapsed="false" customWidth="true" hidden="false" outlineLevel="0" max="26" min="26" style="2" width="3.86"/>
    <col collapsed="false" customWidth="true" hidden="false" outlineLevel="0" max="28" min="27" style="0" width="3.86"/>
    <col collapsed="false" customWidth="true" hidden="true" outlineLevel="0" max="29" min="29" style="0" width="3.86"/>
    <col collapsed="false" customWidth="true" hidden="false" outlineLevel="0" max="30" min="30" style="2" width="3.86"/>
    <col collapsed="false" customWidth="true" hidden="false" outlineLevel="0" max="32" min="31" style="0" width="3.86"/>
    <col collapsed="false" customWidth="true" hidden="true" outlineLevel="0" max="33" min="33" style="0" width="3.86"/>
    <col collapsed="false" customWidth="true" hidden="false" outlineLevel="0" max="34" min="34" style="0" width="3.86"/>
    <col collapsed="false" customWidth="true" hidden="false" outlineLevel="0" max="35" min="35" style="1" width="4.71"/>
    <col collapsed="false" customWidth="true" hidden="false" outlineLevel="0" max="36" min="36" style="0" width="3.86"/>
  </cols>
  <sheetData>
    <row r="1" customFormat="false" ht="14.75" hidden="false" customHeight="true" outlineLevel="0" collapsed="false">
      <c r="A1" s="3" t="s">
        <v>0</v>
      </c>
      <c r="B1" s="3"/>
      <c r="C1" s="3"/>
      <c r="D1" s="4"/>
      <c r="E1" s="5" t="s">
        <v>1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 t="n">
        <v>50</v>
      </c>
      <c r="V1" s="7" t="s">
        <v>2</v>
      </c>
      <c r="W1" s="7"/>
      <c r="X1" s="7"/>
      <c r="Y1" s="7"/>
      <c r="Z1" s="7"/>
      <c r="AA1" s="7"/>
      <c r="AB1" s="7"/>
      <c r="AC1" s="7"/>
      <c r="AD1" s="7"/>
      <c r="AE1" s="7"/>
      <c r="AF1" s="7"/>
      <c r="AG1" s="8"/>
      <c r="AH1" s="9" t="n">
        <v>50</v>
      </c>
      <c r="AI1" s="10" t="s">
        <v>3</v>
      </c>
      <c r="AJ1" s="11"/>
    </row>
    <row r="2" customFormat="false" ht="14.75" hidden="false" customHeight="true" outlineLevel="0" collapsed="false">
      <c r="A2" s="12" t="s">
        <v>4</v>
      </c>
      <c r="B2" s="12"/>
      <c r="C2" s="12"/>
      <c r="D2" s="4"/>
      <c r="E2" s="13" t="s">
        <v>5</v>
      </c>
      <c r="F2" s="13"/>
      <c r="G2" s="13"/>
      <c r="H2" s="13"/>
      <c r="I2" s="13"/>
      <c r="J2" s="14" t="s">
        <v>6</v>
      </c>
      <c r="K2" s="14"/>
      <c r="L2" s="14"/>
      <c r="M2" s="14"/>
      <c r="N2" s="14"/>
      <c r="O2" s="14" t="s">
        <v>7</v>
      </c>
      <c r="P2" s="14"/>
      <c r="Q2" s="14"/>
      <c r="R2" s="14"/>
      <c r="S2" s="14"/>
      <c r="T2" s="15" t="s">
        <v>8</v>
      </c>
      <c r="U2" s="16" t="s">
        <v>9</v>
      </c>
      <c r="V2" s="17" t="n">
        <v>36892</v>
      </c>
      <c r="W2" s="17"/>
      <c r="X2" s="17"/>
      <c r="Y2" s="18"/>
      <c r="Z2" s="17" t="n">
        <v>37289</v>
      </c>
      <c r="AA2" s="17"/>
      <c r="AB2" s="17"/>
      <c r="AC2" s="18"/>
      <c r="AD2" s="17" t="n">
        <v>37683</v>
      </c>
      <c r="AE2" s="17"/>
      <c r="AF2" s="17"/>
      <c r="AG2" s="19"/>
      <c r="AH2" s="20" t="s">
        <v>9</v>
      </c>
      <c r="AI2" s="21" t="s">
        <v>9</v>
      </c>
      <c r="AJ2" s="22"/>
    </row>
    <row r="3" customFormat="false" ht="51" hidden="false" customHeight="true" outlineLevel="0" collapsed="false">
      <c r="A3" s="23" t="s">
        <v>10</v>
      </c>
      <c r="B3" s="23"/>
      <c r="C3" s="4" t="s">
        <v>11</v>
      </c>
      <c r="D3" s="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15"/>
      <c r="U3" s="25" t="s">
        <v>12</v>
      </c>
      <c r="V3" s="26" t="s">
        <v>13</v>
      </c>
      <c r="W3" s="27" t="n">
        <v>1</v>
      </c>
      <c r="X3" s="28" t="s">
        <v>14</v>
      </c>
      <c r="Y3" s="29"/>
      <c r="Z3" s="26" t="s">
        <v>13</v>
      </c>
      <c r="AA3" s="27" t="n">
        <v>2</v>
      </c>
      <c r="AB3" s="28" t="s">
        <v>14</v>
      </c>
      <c r="AC3" s="29"/>
      <c r="AD3" s="26" t="s">
        <v>13</v>
      </c>
      <c r="AE3" s="27" t="n">
        <v>3</v>
      </c>
      <c r="AF3" s="28" t="s">
        <v>14</v>
      </c>
      <c r="AG3" s="29"/>
      <c r="AH3" s="30" t="s">
        <v>14</v>
      </c>
      <c r="AI3" s="31" t="s">
        <v>15</v>
      </c>
      <c r="AJ3" s="32" t="s">
        <v>16</v>
      </c>
    </row>
    <row r="4" customFormat="false" ht="17" hidden="false" customHeight="true" outlineLevel="0" collapsed="false">
      <c r="A4" s="33" t="s">
        <v>17</v>
      </c>
      <c r="B4" s="34" t="s">
        <v>18</v>
      </c>
      <c r="C4" s="34" t="s">
        <v>19</v>
      </c>
      <c r="D4" s="34" t="s">
        <v>20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15"/>
      <c r="U4" s="25"/>
      <c r="V4" s="35" t="n">
        <v>50</v>
      </c>
      <c r="W4" s="36" t="s">
        <v>21</v>
      </c>
      <c r="X4" s="28"/>
      <c r="Y4" s="37"/>
      <c r="Z4" s="35" t="n">
        <v>60</v>
      </c>
      <c r="AA4" s="36" t="s">
        <v>21</v>
      </c>
      <c r="AB4" s="28"/>
      <c r="AC4" s="37"/>
      <c r="AD4" s="35" t="n">
        <v>70</v>
      </c>
      <c r="AE4" s="36" t="s">
        <v>21</v>
      </c>
      <c r="AF4" s="28"/>
      <c r="AG4" s="37"/>
      <c r="AH4" s="30"/>
      <c r="AI4" s="31"/>
      <c r="AJ4" s="32"/>
    </row>
    <row r="5" customFormat="false" ht="14.75" hidden="false" customHeight="true" outlineLevel="0" collapsed="false">
      <c r="A5" s="38" t="n">
        <v>1</v>
      </c>
      <c r="B5" s="39" t="s">
        <v>22</v>
      </c>
      <c r="C5" s="40"/>
      <c r="D5" s="41" t="n">
        <v>1</v>
      </c>
      <c r="E5" s="42" t="n">
        <v>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 t="n">
        <f aca="false">IF(SUM(E5:T5)&gt;0,AVERAGE(E5:T5),"0")</f>
        <v>1</v>
      </c>
      <c r="V5" s="45" t="n">
        <v>20</v>
      </c>
      <c r="W5" s="46" t="n">
        <f aca="false">V5*100/$V$4</f>
        <v>40</v>
      </c>
      <c r="X5" s="47" t="n">
        <f aca="false">IF($D5=1,(IF(W5&gt;=$AD$34-0.5,1,IF(W5&gt;=$AE$34-0.5,2,IF(W5&gt;=$AF$34-0.5,3,IF(W5&gt;=$AH$34-0.5,4,IF(W5&gt;=$AI$34-0.5,5,IF(W5&gt;0,6,""))))))),IF($D5=2,(IF(W5&gt;=$AD$35-0.5,1,IF(W5&gt;=$AE$35-0.5,2,IF(W5&gt;=$AF$35-0.5,3,IF(W5&gt;=$AH$35-0.5,4,IF(W5&gt;=$AI$35-0.5,5,IF(W5&gt;0,6,""))))))),IF($D5="zd",(IF(W5&gt;=$AD$35-0.5,"(1)",IF(W5&gt;=$AE$35-0.5,"(2)",IF(W5&gt;=$AF$35-0.5,"(3)",IF(W5&gt;=$AH$35-0.5,"(4)",IF(W5&gt;=$AI$35-0.5,"(5)",IF(W5&gt;0,"(6)",""))))))),"S")))</f>
        <v>5</v>
      </c>
      <c r="Y5" s="47" t="n">
        <f aca="false">IF(X5&lt;&gt;"",IF(X5="S","S",ABS(X5)),"")</f>
        <v>5</v>
      </c>
      <c r="Z5" s="45"/>
      <c r="AA5" s="46" t="n">
        <f aca="false">Z5*100/$Z$4</f>
        <v>0</v>
      </c>
      <c r="AB5" s="47" t="str">
        <f aca="false">IF($D5=1,(IF(AA5&gt;=$AD$34-0.5,1,IF(AA5&gt;=$AE$34-0.5,2,IF(AA5&gt;=$AF$34-0.5,3,IF(AA5&gt;=$AH$34-0.5,4,IF(AA5&gt;=$AI$34-0.5,5,IF(AA5&gt;0,6,""))))))),IF($D5=2,(IF(AA5&gt;=$AD$35-0.5,1,IF(AA5&gt;=$AE$35-0.5,2,IF(AA5&gt;=$AF$35-0.5,3,IF(AA5&gt;=$AH$35-0.5,4,IF(AA5&gt;=$AI$35-0.5,5,IF(AA5&gt;0,6,""))))))),IF($D5="zd",(IF(AA5&gt;=$AD$35-0.5,"(1)",IF(AA5&gt;=$AE$35-0.5,"(2)",IF(AA5&gt;=$AF$35-0.5,"(3)",IF(AA5&gt;=$AH$35-0.5,"(4)",IF(AA5&gt;=$AI$35-0.5,"(5)",IF(AA5&gt;0,"(6)",""))))))),"S")))</f>
        <v/>
      </c>
      <c r="AC5" s="47" t="str">
        <f aca="false">IF(AB5&lt;&gt;"",IF(AB5="S","S",ABS(AB5)),"")</f>
        <v/>
      </c>
      <c r="AD5" s="45"/>
      <c r="AE5" s="46" t="n">
        <f aca="false">AD5*100/$AD$4</f>
        <v>0</v>
      </c>
      <c r="AF5" s="47" t="str">
        <f aca="false">IF($D5=1,(IF(AE5&gt;=$AD$34-0.5,1,IF(AE5&gt;=$AE$34-0.5,2,IF(AE5&gt;=$AF$34-0.5,3,IF(AE5&gt;=$AH$34-0.5,4,IF(AE5&gt;=$AI$34-0.5,5,IF(AE5&gt;0,6,""))))))),IF($D5=2,(IF(AE5&gt;=$AD$35-0.5,1,IF(AE5&gt;=$AE$35-0.5,2,IF(AE5&gt;=$AF$35-0.5,3,IF(AE5&gt;=$AH$35-0.5,4,IF(AE5&gt;=$AI$35-0.5,5,IF(AE5&gt;0,6,""))))))),IF($D5="zd",(IF(AE5&gt;=$AD$35-0.5,"(1)",IF(AE5&gt;=$AE$35-0.5,"(2)",IF(AE5&gt;=$AF$35-0.5,"(3)",IF(AE5&gt;=$AH$35-0.5,"(4)",IF(AE5&gt;=$AI$35-0.5,"(5)",IF(AE5&gt;0,"(6)",""))))))),"S")))</f>
        <v/>
      </c>
      <c r="AG5" s="47" t="str">
        <f aca="false">IF(AF5&lt;&gt;"",IF(AF5="S","S",ABS(AF5)),"")</f>
        <v/>
      </c>
      <c r="AH5" s="44" t="n">
        <f aca="false">IF(SUM(Y5,AC5,AG5)&lt;&gt;0,AVERAGE(Y5,AC5,AG5),"0")</f>
        <v>5</v>
      </c>
      <c r="AI5" s="48" t="n">
        <f aca="false">IF(AH5="0",U5,(U5*$U$1+AH5*$AH$1)/($U$1+$AH$1))</f>
        <v>3</v>
      </c>
      <c r="AJ5" s="49"/>
    </row>
    <row r="6" customFormat="false" ht="14.75" hidden="false" customHeight="true" outlineLevel="0" collapsed="false">
      <c r="A6" s="50" t="n">
        <v>2</v>
      </c>
      <c r="B6" s="51" t="s">
        <v>22</v>
      </c>
      <c r="C6" s="52" t="s">
        <v>23</v>
      </c>
      <c r="D6" s="53" t="n">
        <v>2</v>
      </c>
      <c r="E6" s="54" t="n">
        <v>1.4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6" t="n">
        <f aca="false">IF(SUM(E6:T6)&gt;0,AVERAGE(E6:T6),"0")</f>
        <v>1.4</v>
      </c>
      <c r="V6" s="57" t="n">
        <v>40</v>
      </c>
      <c r="W6" s="58" t="n">
        <f aca="false">V6*100/$V$4</f>
        <v>80</v>
      </c>
      <c r="X6" s="59" t="n">
        <f aca="false">IF($D6=1,(IF(W6&gt;=$AD$34-0.5,1,IF(W6&gt;=$AE$34-0.5,2,IF(W6&gt;=$AF$34-0.5,3,IF(W6&gt;=$AH$34-0.5,4,IF(W6&gt;=$AI$34-0.5,5,IF(W6&gt;0,6,""))))))),IF($D6=2,(IF(W6&gt;=$AD$35-0.5,1,IF(W6&gt;=$AE$35-0.5,2,IF(W6&gt;=$AF$35-0.5,3,IF(W6&gt;=$AH$35-0.5,4,IF(W6&gt;=$AI$35-0.5,5,IF(W6&gt;0,6,""))))))),IF($D6="zd",(IF(W6&gt;=$AD$35-0.5,"(1)",IF(W6&gt;=$AE$35-0.5,"(2)",IF(W6&gt;=$AF$35-0.5,"(3)",IF(W6&gt;=$AH$35-0.5,"(4)",IF(W6&gt;=$AI$35-0.5,"(5)",IF(W6&gt;0,"(6)",""))))))),"S")))</f>
        <v>2</v>
      </c>
      <c r="Y6" s="59" t="n">
        <f aca="false">IF(X6&lt;&gt;"",IF(X6="S","S",ABS(X6)),"")</f>
        <v>2</v>
      </c>
      <c r="Z6" s="57"/>
      <c r="AA6" s="58" t="n">
        <f aca="false">Z6*100/$Z$4</f>
        <v>0</v>
      </c>
      <c r="AB6" s="59" t="str">
        <f aca="false">IF($D6=1,(IF(AA6&gt;=$AD$34-0.5,1,IF(AA6&gt;=$AE$34-0.5,2,IF(AA6&gt;=$AF$34-0.5,3,IF(AA6&gt;=$AH$34-0.5,4,IF(AA6&gt;=$AI$34-0.5,5,IF(AA6&gt;0,6,""))))))),IF($D6=2,(IF(AA6&gt;=$AD$35-0.5,1,IF(AA6&gt;=$AE$35-0.5,2,IF(AA6&gt;=$AF$35-0.5,3,IF(AA6&gt;=$AH$35-0.5,4,IF(AA6&gt;=$AI$35-0.5,5,IF(AA6&gt;0,6,""))))))),IF($D6="zd",(IF(AA6&gt;=$AD$35-0.5,"(1)",IF(AA6&gt;=$AE$35-0.5,"(2)",IF(AA6&gt;=$AF$35-0.5,"(3)",IF(AA6&gt;=$AH$35-0.5,"(4)",IF(AA6&gt;=$AI$35-0.5,"(5)",IF(AA6&gt;0,"(6)",""))))))),"S")))</f>
        <v/>
      </c>
      <c r="AC6" s="59" t="str">
        <f aca="false">IF(AB6&lt;&gt;"",IF(AB6="S","S",ABS(AB6)),"")</f>
        <v/>
      </c>
      <c r="AD6" s="57"/>
      <c r="AE6" s="58" t="n">
        <f aca="false">AD6*100/$AD$4</f>
        <v>0</v>
      </c>
      <c r="AF6" s="59" t="str">
        <f aca="false">IF($D6=1,(IF(AE6&gt;=$AD$34-0.5,1,IF(AE6&gt;=$AE$34-0.5,2,IF(AE6&gt;=$AF$34-0.5,3,IF(AE6&gt;=$AH$34-0.5,4,IF(AE6&gt;=$AI$34-0.5,5,IF(AE6&gt;0,6,""))))))),IF($D6=2,(IF(AE6&gt;=$AD$35-0.5,1,IF(AE6&gt;=$AE$35-0.5,2,IF(AE6&gt;=$AF$35-0.5,3,IF(AE6&gt;=$AH$35-0.5,4,IF(AE6&gt;=$AI$35-0.5,5,IF(AE6&gt;0,6,""))))))),IF($D6="zd",(IF(AE6&gt;=$AD$35-0.5,"(1)",IF(AE6&gt;=$AE$35-0.5,"(2)",IF(AE6&gt;=$AF$35-0.5,"(3)",IF(AE6&gt;=$AH$35-0.5,"(4)",IF(AE6&gt;=$AI$35-0.5,"(5)",IF(AE6&gt;0,"(6)",""))))))),"S")))</f>
        <v/>
      </c>
      <c r="AG6" s="59" t="str">
        <f aca="false">IF(AF6&lt;&gt;"",IF(AF6="S","S",ABS(AF6)),"")</f>
        <v/>
      </c>
      <c r="AH6" s="56" t="n">
        <f aca="false">IF(SUM(Y6,AC6,AG6)&lt;&gt;0,AVERAGE(Y6,AC6,AG6),"0")</f>
        <v>2</v>
      </c>
      <c r="AI6" s="60" t="n">
        <f aca="false">IF(AH6="0",U6,(U6*$U$1+AH6*$AH$1)/($U$1+$AH$1))</f>
        <v>1.7</v>
      </c>
      <c r="AJ6" s="61"/>
    </row>
    <row r="7" customFormat="false" ht="14.75" hidden="false" customHeight="true" outlineLevel="0" collapsed="false">
      <c r="A7" s="38" t="n">
        <v>3</v>
      </c>
      <c r="B7" s="39" t="s">
        <v>24</v>
      </c>
      <c r="C7" s="40"/>
      <c r="D7" s="62" t="s">
        <v>25</v>
      </c>
      <c r="E7" s="42" t="n">
        <v>1.5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4" t="n">
        <f aca="false">IF(SUM(E7:T7)&gt;0,AVERAGE(E7:T7),"0")</f>
        <v>1.5</v>
      </c>
      <c r="V7" s="45" t="n">
        <v>20</v>
      </c>
      <c r="W7" s="46" t="n">
        <f aca="false">V7*100/$V$4</f>
        <v>40</v>
      </c>
      <c r="X7" s="47" t="str">
        <f aca="false">IF($D7=1,(IF(W7&gt;=$AD$34-0.5,1,IF(W7&gt;=$AE$34-0.5,2,IF(W7&gt;=$AF$34-0.5,3,IF(W7&gt;=$AH$34-0.5,4,IF(W7&gt;=$AI$34-0.5,5,IF(W7&gt;0,6,""))))))),IF($D7=2,(IF(W7&gt;=$AD$35-0.5,1,IF(W7&gt;=$AE$35-0.5,2,IF(W7&gt;=$AF$35-0.5,3,IF(W7&gt;=$AH$35-0.5,4,IF(W7&gt;=$AI$35-0.5,5,IF(W7&gt;0,6,""))))))),IF($D7="zd",(IF(W7&gt;=$AD$35-0.5,"(1)",IF(W7&gt;=$AE$35-0.5,"(2)",IF(W7&gt;=$AF$35-0.5,"(3)",IF(W7&gt;=$AH$35-0.5,"(4)",IF(W7&gt;=$AI$35-0.5,"(5)",IF(W7&gt;0,"(6)",""))))))),"S")))</f>
        <v>(5)</v>
      </c>
      <c r="Y7" s="47" t="n">
        <f aca="false">IF(X7&lt;&gt;"",IF(X7="S","S",ABS(X7)),"")</f>
        <v>5</v>
      </c>
      <c r="Z7" s="45"/>
      <c r="AA7" s="46" t="n">
        <f aca="false">Z7*100/$Z$4</f>
        <v>0</v>
      </c>
      <c r="AB7" s="47" t="str">
        <f aca="false">IF($D7=1,(IF(AA7&gt;=$AD$34-0.5,1,IF(AA7&gt;=$AE$34-0.5,2,IF(AA7&gt;=$AF$34-0.5,3,IF(AA7&gt;=$AH$34-0.5,4,IF(AA7&gt;=$AI$34-0.5,5,IF(AA7&gt;0,6,""))))))),IF($D7=2,(IF(AA7&gt;=$AD$35-0.5,1,IF(AA7&gt;=$AE$35-0.5,2,IF(AA7&gt;=$AF$35-0.5,3,IF(AA7&gt;=$AH$35-0.5,4,IF(AA7&gt;=$AI$35-0.5,5,IF(AA7&gt;0,6,""))))))),IF($D7="zd",(IF(AA7&gt;=$AD$35-0.5,"(1)",IF(AA7&gt;=$AE$35-0.5,"(2)",IF(AA7&gt;=$AF$35-0.5,"(3)",IF(AA7&gt;=$AH$35-0.5,"(4)",IF(AA7&gt;=$AI$35-0.5,"(5)",IF(AA7&gt;0,"(6)",""))))))),"S")))</f>
        <v/>
      </c>
      <c r="AC7" s="47" t="str">
        <f aca="false">IF(AB7&lt;&gt;"",IF(AB7="S","S",ABS(AB7)),"")</f>
        <v/>
      </c>
      <c r="AD7" s="45"/>
      <c r="AE7" s="46" t="n">
        <f aca="false">AD7*100/$AD$4</f>
        <v>0</v>
      </c>
      <c r="AF7" s="47" t="str">
        <f aca="false">IF($D7=1,(IF(AE7&gt;=$AD$34-0.5,1,IF(AE7&gt;=$AE$34-0.5,2,IF(AE7&gt;=$AF$34-0.5,3,IF(AE7&gt;=$AH$34-0.5,4,IF(AE7&gt;=$AI$34-0.5,5,IF(AE7&gt;0,6,""))))))),IF($D7=2,(IF(AE7&gt;=$AD$35-0.5,1,IF(AE7&gt;=$AE$35-0.5,2,IF(AE7&gt;=$AF$35-0.5,3,IF(AE7&gt;=$AH$35-0.5,4,IF(AE7&gt;=$AI$35-0.5,5,IF(AE7&gt;0,6,""))))))),IF($D7="zd",(IF(AE7&gt;=$AD$35-0.5,"(1)",IF(AE7&gt;=$AE$35-0.5,"(2)",IF(AE7&gt;=$AF$35-0.5,"(3)",IF(AE7&gt;=$AH$35-0.5,"(4)",IF(AE7&gt;=$AI$35-0.5,"(5)",IF(AE7&gt;0,"(6)",""))))))),"S")))</f>
        <v/>
      </c>
      <c r="AG7" s="47" t="str">
        <f aca="false">IF(AF7&lt;&gt;"",IF(AF7="S","S",ABS(AF7)),"")</f>
        <v/>
      </c>
      <c r="AH7" s="44" t="n">
        <f aca="false">IF(SUM(Y7,AC7,AG7)&lt;&gt;0,AVERAGE(Y7,AC7,AG7),"0")</f>
        <v>5</v>
      </c>
      <c r="AI7" s="48" t="n">
        <f aca="false">IF(AH7="0",U7,(U7*$U$1+AH7*$AH$1)/($U$1+$AH$1))</f>
        <v>3.25</v>
      </c>
      <c r="AJ7" s="49"/>
      <c r="AK7" s="63"/>
    </row>
    <row r="8" customFormat="false" ht="14.75" hidden="false" customHeight="true" outlineLevel="0" collapsed="false">
      <c r="A8" s="50" t="n">
        <v>4</v>
      </c>
      <c r="B8" s="51" t="s">
        <v>26</v>
      </c>
      <c r="C8" s="52" t="s">
        <v>27</v>
      </c>
      <c r="D8" s="53" t="n">
        <v>1</v>
      </c>
      <c r="E8" s="54" t="n">
        <v>1.6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6" t="n">
        <f aca="false">IF(SUM(E8:T8)&gt;0,AVERAGE(E8:T8),"0")</f>
        <v>1.6</v>
      </c>
      <c r="V8" s="57" t="n">
        <v>30</v>
      </c>
      <c r="W8" s="58" t="n">
        <f aca="false">V8*100/$V$4</f>
        <v>60</v>
      </c>
      <c r="X8" s="59" t="n">
        <f aca="false">IF($D8=1,(IF(W8&gt;=$AD$34-0.5,1,IF(W8&gt;=$AE$34-0.5,2,IF(W8&gt;=$AF$34-0.5,3,IF(W8&gt;=$AH$34-0.5,4,IF(W8&gt;=$AI$34-0.5,5,IF(W8&gt;0,6,""))))))),IF($D8=2,(IF(W8&gt;=$AD$35-0.5,1,IF(W8&gt;=$AE$35-0.5,2,IF(W8&gt;=$AF$35-0.5,3,IF(W8&gt;=$AH$35-0.5,4,IF(W8&gt;=$AI$35-0.5,5,IF(W8&gt;0,6,""))))))),IF($D8="zd",(IF(W8&gt;=$AD$35-0.5,"(1)",IF(W8&gt;=$AE$35-0.5,"(2)",IF(W8&gt;=$AF$35-0.5,"(3)",IF(W8&gt;=$AH$35-0.5,"(4)",IF(W8&gt;=$AI$35-0.5,"(5)",IF(W8&gt;0,"(6)",""))))))),"S")))</f>
        <v>4</v>
      </c>
      <c r="Y8" s="59" t="n">
        <f aca="false">IF(X8&lt;&gt;"",IF(X8="S","S",ABS(X8)),"")</f>
        <v>4</v>
      </c>
      <c r="Z8" s="57"/>
      <c r="AA8" s="58" t="n">
        <f aca="false">Z8*100/$Z$4</f>
        <v>0</v>
      </c>
      <c r="AB8" s="59" t="str">
        <f aca="false">IF($D8=1,(IF(AA8&gt;=$AD$34-0.5,1,IF(AA8&gt;=$AE$34-0.5,2,IF(AA8&gt;=$AF$34-0.5,3,IF(AA8&gt;=$AH$34-0.5,4,IF(AA8&gt;=$AI$34-0.5,5,IF(AA8&gt;0,6,""))))))),IF($D8=2,(IF(AA8&gt;=$AD$35-0.5,1,IF(AA8&gt;=$AE$35-0.5,2,IF(AA8&gt;=$AF$35-0.5,3,IF(AA8&gt;=$AH$35-0.5,4,IF(AA8&gt;=$AI$35-0.5,5,IF(AA8&gt;0,6,""))))))),IF($D8="zd",(IF(AA8&gt;=$AD$35-0.5,"(1)",IF(AA8&gt;=$AE$35-0.5,"(2)",IF(AA8&gt;=$AF$35-0.5,"(3)",IF(AA8&gt;=$AH$35-0.5,"(4)",IF(AA8&gt;=$AI$35-0.5,"(5)",IF(AA8&gt;0,"(6)",""))))))),"S")))</f>
        <v/>
      </c>
      <c r="AC8" s="59" t="str">
        <f aca="false">IF(AB8&lt;&gt;"",IF(AB8="S","S",ABS(AB8)),"")</f>
        <v/>
      </c>
      <c r="AD8" s="57"/>
      <c r="AE8" s="58" t="n">
        <f aca="false">AD8*100/$AD$4</f>
        <v>0</v>
      </c>
      <c r="AF8" s="59" t="str">
        <f aca="false">IF($D8=1,(IF(AE8&gt;=$AD$34-0.5,1,IF(AE8&gt;=$AE$34-0.5,2,IF(AE8&gt;=$AF$34-0.5,3,IF(AE8&gt;=$AH$34-0.5,4,IF(AE8&gt;=$AI$34-0.5,5,IF(AE8&gt;0,6,""))))))),IF($D8=2,(IF(AE8&gt;=$AD$35-0.5,1,IF(AE8&gt;=$AE$35-0.5,2,IF(AE8&gt;=$AF$35-0.5,3,IF(AE8&gt;=$AH$35-0.5,4,IF(AE8&gt;=$AI$35-0.5,5,IF(AE8&gt;0,6,""))))))),IF($D8="zd",(IF(AE8&gt;=$AD$35-0.5,"(1)",IF(AE8&gt;=$AE$35-0.5,"(2)",IF(AE8&gt;=$AF$35-0.5,"(3)",IF(AE8&gt;=$AH$35-0.5,"(4)",IF(AE8&gt;=$AI$35-0.5,"(5)",IF(AE8&gt;0,"(6)",""))))))),"S")))</f>
        <v/>
      </c>
      <c r="AG8" s="59" t="str">
        <f aca="false">IF(AF8&lt;&gt;"",IF(AF8="S","S",ABS(AF8)),"")</f>
        <v/>
      </c>
      <c r="AH8" s="56" t="n">
        <f aca="false">IF(SUM(Y8,AC8,AG8)&lt;&gt;0,AVERAGE(Y8,AC8,AG8),"0")</f>
        <v>4</v>
      </c>
      <c r="AI8" s="60" t="n">
        <f aca="false">IF(AH8="0",U8,(U8*$U$1+AH8*$AH$1)/($U$1+$AH$1))</f>
        <v>2.8</v>
      </c>
      <c r="AJ8" s="61"/>
    </row>
    <row r="9" customFormat="false" ht="14.75" hidden="false" customHeight="true" outlineLevel="0" collapsed="false">
      <c r="A9" s="38" t="n">
        <v>5</v>
      </c>
      <c r="B9" s="39" t="s">
        <v>26</v>
      </c>
      <c r="C9" s="40"/>
      <c r="D9" s="62" t="n">
        <v>2</v>
      </c>
      <c r="E9" s="42" t="n">
        <v>2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4" t="n">
        <f aca="false">IF(SUM(E9:T9)&gt;0,AVERAGE(E9:T9),"0")</f>
        <v>2</v>
      </c>
      <c r="V9" s="45" t="n">
        <v>30</v>
      </c>
      <c r="W9" s="46" t="n">
        <f aca="false">V9*100/$V$4</f>
        <v>60</v>
      </c>
      <c r="X9" s="47" t="n">
        <f aca="false">IF($D9=1,(IF(W9&gt;=$AD$34-0.5,1,IF(W9&gt;=$AE$34-0.5,2,IF(W9&gt;=$AF$34-0.5,3,IF(W9&gt;=$AH$34-0.5,4,IF(W9&gt;=$AI$34-0.5,5,IF(W9&gt;0,6,""))))))),IF($D9=2,(IF(W9&gt;=$AD$35-0.5,1,IF(W9&gt;=$AE$35-0.5,2,IF(W9&gt;=$AF$35-0.5,3,IF(W9&gt;=$AH$35-0.5,4,IF(W9&gt;=$AI$35-0.5,5,IF(W9&gt;0,6,""))))))),IF($D9="zd",(IF(W9&gt;=$AD$35-0.5,"(1)",IF(W9&gt;=$AE$35-0.5,"(2)",IF(W9&gt;=$AF$35-0.5,"(3)",IF(W9&gt;=$AH$35-0.5,"(4)",IF(W9&gt;=$AI$35-0.5,"(5)",IF(W9&gt;0,"(6)",""))))))),"S")))</f>
        <v>3</v>
      </c>
      <c r="Y9" s="47" t="n">
        <f aca="false">IF(X9&lt;&gt;"",IF(X9="S","S",ABS(X9)),"")</f>
        <v>3</v>
      </c>
      <c r="Z9" s="45"/>
      <c r="AA9" s="46" t="n">
        <f aca="false">Z9*100/$Z$4</f>
        <v>0</v>
      </c>
      <c r="AB9" s="47" t="str">
        <f aca="false">IF($D9=1,(IF(AA9&gt;=$AD$34-0.5,1,IF(AA9&gt;=$AE$34-0.5,2,IF(AA9&gt;=$AF$34-0.5,3,IF(AA9&gt;=$AH$34-0.5,4,IF(AA9&gt;=$AI$34-0.5,5,IF(AA9&gt;0,6,""))))))),IF($D9=2,(IF(AA9&gt;=$AD$35-0.5,1,IF(AA9&gt;=$AE$35-0.5,2,IF(AA9&gt;=$AF$35-0.5,3,IF(AA9&gt;=$AH$35-0.5,4,IF(AA9&gt;=$AI$35-0.5,5,IF(AA9&gt;0,6,""))))))),IF($D9="zd",(IF(AA9&gt;=$AD$35-0.5,"(1)",IF(AA9&gt;=$AE$35-0.5,"(2)",IF(AA9&gt;=$AF$35-0.5,"(3)",IF(AA9&gt;=$AH$35-0.5,"(4)",IF(AA9&gt;=$AI$35-0.5,"(5)",IF(AA9&gt;0,"(6)",""))))))),"S")))</f>
        <v/>
      </c>
      <c r="AC9" s="47" t="str">
        <f aca="false">IF(AB9&lt;&gt;"",IF(AB9="S","S",ABS(AB9)),"")</f>
        <v/>
      </c>
      <c r="AD9" s="45"/>
      <c r="AE9" s="46" t="n">
        <f aca="false">AD9*100/$AD$4</f>
        <v>0</v>
      </c>
      <c r="AF9" s="47" t="str">
        <f aca="false">IF($D9=1,(IF(AE9&gt;=$AD$34-0.5,1,IF(AE9&gt;=$AE$34-0.5,2,IF(AE9&gt;=$AF$34-0.5,3,IF(AE9&gt;=$AH$34-0.5,4,IF(AE9&gt;=$AI$34-0.5,5,IF(AE9&gt;0,6,""))))))),IF($D9=2,(IF(AE9&gt;=$AD$35-0.5,1,IF(AE9&gt;=$AE$35-0.5,2,IF(AE9&gt;=$AF$35-0.5,3,IF(AE9&gt;=$AH$35-0.5,4,IF(AE9&gt;=$AI$35-0.5,5,IF(AE9&gt;0,6,""))))))),IF($D9="zd",(IF(AE9&gt;=$AD$35-0.5,"(1)",IF(AE9&gt;=$AE$35-0.5,"(2)",IF(AE9&gt;=$AF$35-0.5,"(3)",IF(AE9&gt;=$AH$35-0.5,"(4)",IF(AE9&gt;=$AI$35-0.5,"(5)",IF(AE9&gt;0,"(6)",""))))))),"S")))</f>
        <v/>
      </c>
      <c r="AG9" s="47" t="str">
        <f aca="false">IF(AF9&lt;&gt;"",IF(AF9="S","S",ABS(AF9)),"")</f>
        <v/>
      </c>
      <c r="AH9" s="44" t="n">
        <f aca="false">IF(SUM(Y9,AC9,AG9)&lt;&gt;0,AVERAGE(Y9,AC9,AG9),"0")</f>
        <v>3</v>
      </c>
      <c r="AI9" s="48" t="n">
        <f aca="false">IF(AH9="0",U9,(U9*$U$1+AH9*$AH$1)/($U$1+$AH$1))</f>
        <v>2.5</v>
      </c>
      <c r="AJ9" s="49"/>
    </row>
    <row r="10" customFormat="false" ht="14.75" hidden="false" customHeight="true" outlineLevel="0" collapsed="false">
      <c r="A10" s="50" t="n">
        <v>6</v>
      </c>
      <c r="B10" s="51" t="s">
        <v>26</v>
      </c>
      <c r="C10" s="52" t="s">
        <v>23</v>
      </c>
      <c r="D10" s="53" t="s">
        <v>25</v>
      </c>
      <c r="E10" s="54" t="n">
        <v>2.4</v>
      </c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6" t="n">
        <f aca="false">IF(SUM(E10:T10)&gt;0,AVERAGE(E10:T10),"0")</f>
        <v>2.4</v>
      </c>
      <c r="V10" s="57" t="n">
        <v>30</v>
      </c>
      <c r="W10" s="58" t="n">
        <f aca="false">V10*100/$V$4</f>
        <v>60</v>
      </c>
      <c r="X10" s="59" t="str">
        <f aca="false">IF($D10=1,(IF(W10&gt;=$AD$34-0.5,1,IF(W10&gt;=$AE$34-0.5,2,IF(W10&gt;=$AF$34-0.5,3,IF(W10&gt;=$AH$34-0.5,4,IF(W10&gt;=$AI$34-0.5,5,IF(W10&gt;0,6,""))))))),IF($D10=2,(IF(W10&gt;=$AD$35-0.5,1,IF(W10&gt;=$AE$35-0.5,2,IF(W10&gt;=$AF$35-0.5,3,IF(W10&gt;=$AH$35-0.5,4,IF(W10&gt;=$AI$35-0.5,5,IF(W10&gt;0,6,""))))))),IF($D10="zd",(IF(W10&gt;=$AD$35-0.5,"(1)",IF(W10&gt;=$AE$35-0.5,"(2)",IF(W10&gt;=$AF$35-0.5,"(3)",IF(W10&gt;=$AH$35-0.5,"(4)",IF(W10&gt;=$AI$35-0.5,"(5)",IF(W10&gt;0,"(6)",""))))))),"S")))</f>
        <v>(3)</v>
      </c>
      <c r="Y10" s="59" t="n">
        <f aca="false">IF(X10&lt;&gt;"",IF(X10="S","S",ABS(X10)),"")</f>
        <v>3</v>
      </c>
      <c r="Z10" s="57"/>
      <c r="AA10" s="58" t="n">
        <f aca="false">Z10*100/$Z$4</f>
        <v>0</v>
      </c>
      <c r="AB10" s="59" t="str">
        <f aca="false">IF($D10=1,(IF(AA10&gt;=$AD$34-0.5,1,IF(AA10&gt;=$AE$34-0.5,2,IF(AA10&gt;=$AF$34-0.5,3,IF(AA10&gt;=$AH$34-0.5,4,IF(AA10&gt;=$AI$34-0.5,5,IF(AA10&gt;0,6,""))))))),IF($D10=2,(IF(AA10&gt;=$AD$35-0.5,1,IF(AA10&gt;=$AE$35-0.5,2,IF(AA10&gt;=$AF$35-0.5,3,IF(AA10&gt;=$AH$35-0.5,4,IF(AA10&gt;=$AI$35-0.5,5,IF(AA10&gt;0,6,""))))))),IF($D10="zd",(IF(AA10&gt;=$AD$35-0.5,"(1)",IF(AA10&gt;=$AE$35-0.5,"(2)",IF(AA10&gt;=$AF$35-0.5,"(3)",IF(AA10&gt;=$AH$35-0.5,"(4)",IF(AA10&gt;=$AI$35-0.5,"(5)",IF(AA10&gt;0,"(6)",""))))))),"S")))</f>
        <v/>
      </c>
      <c r="AC10" s="59" t="str">
        <f aca="false">IF(AB10&lt;&gt;"",IF(AB10="S","S",ABS(AB10)),"")</f>
        <v/>
      </c>
      <c r="AD10" s="57"/>
      <c r="AE10" s="58" t="n">
        <f aca="false">AD10*100/$AD$4</f>
        <v>0</v>
      </c>
      <c r="AF10" s="59" t="str">
        <f aca="false">IF($D10=1,(IF(AE10&gt;=$AD$34-0.5,1,IF(AE10&gt;=$AE$34-0.5,2,IF(AE10&gt;=$AF$34-0.5,3,IF(AE10&gt;=$AH$34-0.5,4,IF(AE10&gt;=$AI$34-0.5,5,IF(AE10&gt;0,6,""))))))),IF($D10=2,(IF(AE10&gt;=$AD$35-0.5,1,IF(AE10&gt;=$AE$35-0.5,2,IF(AE10&gt;=$AF$35-0.5,3,IF(AE10&gt;=$AH$35-0.5,4,IF(AE10&gt;=$AI$35-0.5,5,IF(AE10&gt;0,6,""))))))),IF($D10="zd",(IF(AE10&gt;=$AD$35-0.5,"(1)",IF(AE10&gt;=$AE$35-0.5,"(2)",IF(AE10&gt;=$AF$35-0.5,"(3)",IF(AE10&gt;=$AH$35-0.5,"(4)",IF(AE10&gt;=$AI$35-0.5,"(5)",IF(AE10&gt;0,"(6)",""))))))),"S")))</f>
        <v/>
      </c>
      <c r="AG10" s="59" t="str">
        <f aca="false">IF(AF10&lt;&gt;"",IF(AF10="S","S",ABS(AF10)),"")</f>
        <v/>
      </c>
      <c r="AH10" s="56" t="n">
        <f aca="false">IF(SUM(Y10,AC10,AG10)&lt;&gt;0,AVERAGE(Y10,AC10,AG10),"0")</f>
        <v>3</v>
      </c>
      <c r="AI10" s="60" t="n">
        <f aca="false">IF(AH10="0",U10,(U10*$U$1+AH10*$AH$1)/($U$1+$AH$1))</f>
        <v>2.7</v>
      </c>
      <c r="AJ10" s="61"/>
    </row>
    <row r="11" customFormat="false" ht="14.75" hidden="false" customHeight="true" outlineLevel="0" collapsed="false">
      <c r="A11" s="38" t="n">
        <v>7</v>
      </c>
      <c r="B11" s="39" t="s">
        <v>28</v>
      </c>
      <c r="C11" s="40"/>
      <c r="D11" s="62" t="n">
        <v>1</v>
      </c>
      <c r="E11" s="42" t="n">
        <v>2.5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4" t="n">
        <f aca="false">IF(SUM(E11:T11)&gt;0,AVERAGE(E11:T11),"0")</f>
        <v>2.5</v>
      </c>
      <c r="V11" s="45" t="n">
        <v>40</v>
      </c>
      <c r="W11" s="46" t="n">
        <f aca="false">V11*100/$V$4</f>
        <v>80</v>
      </c>
      <c r="X11" s="47" t="n">
        <f aca="false">IF($D11=1,(IF(W11&gt;=$AD$34-0.5,1,IF(W11&gt;=$AE$34-0.5,2,IF(W11&gt;=$AF$34-0.5,3,IF(W11&gt;=$AH$34-0.5,4,IF(W11&gt;=$AI$34-0.5,5,IF(W11&gt;0,6,""))))))),IF($D11=2,(IF(W11&gt;=$AD$35-0.5,1,IF(W11&gt;=$AE$35-0.5,2,IF(W11&gt;=$AF$35-0.5,3,IF(W11&gt;=$AH$35-0.5,4,IF(W11&gt;=$AI$35-0.5,5,IF(W11&gt;0,6,""))))))),IF($D11="zd",(IF(W11&gt;=$AD$35-0.5,"(1)",IF(W11&gt;=$AE$35-0.5,"(2)",IF(W11&gt;=$AF$35-0.5,"(3)",IF(W11&gt;=$AH$35-0.5,"(4)",IF(W11&gt;=$AI$35-0.5,"(5)",IF(W11&gt;0,"(6)",""))))))),"S")))</f>
        <v>2</v>
      </c>
      <c r="Y11" s="47" t="n">
        <f aca="false">IF(X11&lt;&gt;"",IF(X11="S","S",ABS(X11)),"")</f>
        <v>2</v>
      </c>
      <c r="Z11" s="45"/>
      <c r="AA11" s="46" t="n">
        <f aca="false">Z11*100/$Z$4</f>
        <v>0</v>
      </c>
      <c r="AB11" s="47" t="str">
        <f aca="false">IF($D11=1,(IF(AA11&gt;=$AD$34-0.5,1,IF(AA11&gt;=$AE$34-0.5,2,IF(AA11&gt;=$AF$34-0.5,3,IF(AA11&gt;=$AH$34-0.5,4,IF(AA11&gt;=$AI$34-0.5,5,IF(AA11&gt;0,6,""))))))),IF($D11=2,(IF(AA11&gt;=$AD$35-0.5,1,IF(AA11&gt;=$AE$35-0.5,2,IF(AA11&gt;=$AF$35-0.5,3,IF(AA11&gt;=$AH$35-0.5,4,IF(AA11&gt;=$AI$35-0.5,5,IF(AA11&gt;0,6,""))))))),IF($D11="zd",(IF(AA11&gt;=$AD$35-0.5,"(1)",IF(AA11&gt;=$AE$35-0.5,"(2)",IF(AA11&gt;=$AF$35-0.5,"(3)",IF(AA11&gt;=$AH$35-0.5,"(4)",IF(AA11&gt;=$AI$35-0.5,"(5)",IF(AA11&gt;0,"(6)",""))))))),"S")))</f>
        <v/>
      </c>
      <c r="AC11" s="47" t="str">
        <f aca="false">IF(AB11&lt;&gt;"",IF(AB11="S","S",ABS(AB11)),"")</f>
        <v/>
      </c>
      <c r="AD11" s="45"/>
      <c r="AE11" s="46" t="n">
        <f aca="false">AD11*100/$AD$4</f>
        <v>0</v>
      </c>
      <c r="AF11" s="47" t="str">
        <f aca="false">IF($D11=1,(IF(AE11&gt;=$AD$34-0.5,1,IF(AE11&gt;=$AE$34-0.5,2,IF(AE11&gt;=$AF$34-0.5,3,IF(AE11&gt;=$AH$34-0.5,4,IF(AE11&gt;=$AI$34-0.5,5,IF(AE11&gt;0,6,""))))))),IF($D11=2,(IF(AE11&gt;=$AD$35-0.5,1,IF(AE11&gt;=$AE$35-0.5,2,IF(AE11&gt;=$AF$35-0.5,3,IF(AE11&gt;=$AH$35-0.5,4,IF(AE11&gt;=$AI$35-0.5,5,IF(AE11&gt;0,6,""))))))),IF($D11="zd",(IF(AE11&gt;=$AD$35-0.5,"(1)",IF(AE11&gt;=$AE$35-0.5,"(2)",IF(AE11&gt;=$AF$35-0.5,"(3)",IF(AE11&gt;=$AH$35-0.5,"(4)",IF(AE11&gt;=$AI$35-0.5,"(5)",IF(AE11&gt;0,"(6)",""))))))),"S")))</f>
        <v/>
      </c>
      <c r="AG11" s="47" t="str">
        <f aca="false">IF(AF11&lt;&gt;"",IF(AF11="S","S",ABS(AF11)),"")</f>
        <v/>
      </c>
      <c r="AH11" s="44" t="n">
        <f aca="false">IF(SUM(Y11,AC11,AG11)&lt;&gt;0,AVERAGE(Y11,AC11,AG11),"0")</f>
        <v>2</v>
      </c>
      <c r="AI11" s="48" t="n">
        <f aca="false">IF(AH11="0",U11,(U11*$U$1+AH11*$AH$1)/($U$1+$AH$1))</f>
        <v>2.25</v>
      </c>
      <c r="AJ11" s="49"/>
    </row>
    <row r="12" customFormat="false" ht="14.75" hidden="false" customHeight="true" outlineLevel="0" collapsed="false">
      <c r="A12" s="50" t="n">
        <v>8</v>
      </c>
      <c r="B12" s="51" t="s">
        <v>29</v>
      </c>
      <c r="C12" s="52" t="s">
        <v>27</v>
      </c>
      <c r="D12" s="53" t="n">
        <v>2</v>
      </c>
      <c r="E12" s="54" t="n">
        <v>2.6</v>
      </c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6" t="n">
        <f aca="false">IF(SUM(E12:T12)&gt;0,AVERAGE(E12:T12),"0")</f>
        <v>2.6</v>
      </c>
      <c r="V12" s="57" t="n">
        <v>40</v>
      </c>
      <c r="W12" s="58" t="n">
        <f aca="false">V12*100/$V$4</f>
        <v>80</v>
      </c>
      <c r="X12" s="59" t="n">
        <f aca="false">IF($D12=1,(IF(W12&gt;=$AD$34-0.5,1,IF(W12&gt;=$AE$34-0.5,2,IF(W12&gt;=$AF$34-0.5,3,IF(W12&gt;=$AH$34-0.5,4,IF(W12&gt;=$AI$34-0.5,5,IF(W12&gt;0,6,""))))))),IF($D12=2,(IF(W12&gt;=$AD$35-0.5,1,IF(W12&gt;=$AE$35-0.5,2,IF(W12&gt;=$AF$35-0.5,3,IF(W12&gt;=$AH$35-0.5,4,IF(W12&gt;=$AI$35-0.5,5,IF(W12&gt;0,6,""))))))),IF($D12="zd",(IF(W12&gt;=$AD$35-0.5,"(1)",IF(W12&gt;=$AE$35-0.5,"(2)",IF(W12&gt;=$AF$35-0.5,"(3)",IF(W12&gt;=$AH$35-0.5,"(4)",IF(W12&gt;=$AI$35-0.5,"(5)",IF(W12&gt;0,"(6)",""))))))),"S")))</f>
        <v>2</v>
      </c>
      <c r="Y12" s="59" t="n">
        <f aca="false">IF(X12&lt;&gt;"",IF(X12="S","S",ABS(X12)),"")</f>
        <v>2</v>
      </c>
      <c r="Z12" s="57"/>
      <c r="AA12" s="58" t="n">
        <f aca="false">Z12*100/$Z$4</f>
        <v>0</v>
      </c>
      <c r="AB12" s="59" t="str">
        <f aca="false">IF($D12=1,(IF(AA12&gt;=$AD$34-0.5,1,IF(AA12&gt;=$AE$34-0.5,2,IF(AA12&gt;=$AF$34-0.5,3,IF(AA12&gt;=$AH$34-0.5,4,IF(AA12&gt;=$AI$34-0.5,5,IF(AA12&gt;0,6,""))))))),IF($D12=2,(IF(AA12&gt;=$AD$35-0.5,1,IF(AA12&gt;=$AE$35-0.5,2,IF(AA12&gt;=$AF$35-0.5,3,IF(AA12&gt;=$AH$35-0.5,4,IF(AA12&gt;=$AI$35-0.5,5,IF(AA12&gt;0,6,""))))))),IF($D12="zd",(IF(AA12&gt;=$AD$35-0.5,"(1)",IF(AA12&gt;=$AE$35-0.5,"(2)",IF(AA12&gt;=$AF$35-0.5,"(3)",IF(AA12&gt;=$AH$35-0.5,"(4)",IF(AA12&gt;=$AI$35-0.5,"(5)",IF(AA12&gt;0,"(6)",""))))))),"S")))</f>
        <v/>
      </c>
      <c r="AC12" s="59" t="str">
        <f aca="false">IF(AB12&lt;&gt;"",IF(AB12="S","S",ABS(AB12)),"")</f>
        <v/>
      </c>
      <c r="AD12" s="57"/>
      <c r="AE12" s="58" t="n">
        <f aca="false">AD12*100/$AD$4</f>
        <v>0</v>
      </c>
      <c r="AF12" s="59" t="str">
        <f aca="false">IF($D12=1,(IF(AE12&gt;=$AD$34-0.5,1,IF(AE12&gt;=$AE$34-0.5,2,IF(AE12&gt;=$AF$34-0.5,3,IF(AE12&gt;=$AH$34-0.5,4,IF(AE12&gt;=$AI$34-0.5,5,IF(AE12&gt;0,6,""))))))),IF($D12=2,(IF(AE12&gt;=$AD$35-0.5,1,IF(AE12&gt;=$AE$35-0.5,2,IF(AE12&gt;=$AF$35-0.5,3,IF(AE12&gt;=$AH$35-0.5,4,IF(AE12&gt;=$AI$35-0.5,5,IF(AE12&gt;0,6,""))))))),IF($D12="zd",(IF(AE12&gt;=$AD$35-0.5,"(1)",IF(AE12&gt;=$AE$35-0.5,"(2)",IF(AE12&gt;=$AF$35-0.5,"(3)",IF(AE12&gt;=$AH$35-0.5,"(4)",IF(AE12&gt;=$AI$35-0.5,"(5)",IF(AE12&gt;0,"(6)",""))))))),"S")))</f>
        <v/>
      </c>
      <c r="AG12" s="59" t="str">
        <f aca="false">IF(AF12&lt;&gt;"",IF(AF12="S","S",ABS(AF12)),"")</f>
        <v/>
      </c>
      <c r="AH12" s="56" t="n">
        <f aca="false">IF(SUM(Y12,AC12,AG12)&lt;&gt;0,AVERAGE(Y12,AC12,AG12),"0")</f>
        <v>2</v>
      </c>
      <c r="AI12" s="60" t="n">
        <f aca="false">IF(AH12="0",U12,(U12*$U$1+AH12*$AH$1)/($U$1+$AH$1))</f>
        <v>2.3</v>
      </c>
      <c r="AJ12" s="61"/>
    </row>
    <row r="13" customFormat="false" ht="14.75" hidden="false" customHeight="true" outlineLevel="0" collapsed="false">
      <c r="A13" s="38" t="n">
        <v>9</v>
      </c>
      <c r="B13" s="39" t="s">
        <v>29</v>
      </c>
      <c r="C13" s="40"/>
      <c r="D13" s="62" t="s">
        <v>25</v>
      </c>
      <c r="E13" s="42" t="n">
        <v>3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4" t="n">
        <f aca="false">IF(SUM(E13:T13)&gt;0,AVERAGE(E13:T13),"0")</f>
        <v>3</v>
      </c>
      <c r="V13" s="45" t="n">
        <v>40</v>
      </c>
      <c r="W13" s="46" t="n">
        <f aca="false">V13*100/$V$4</f>
        <v>80</v>
      </c>
      <c r="X13" s="47" t="str">
        <f aca="false">IF($D13=1,(IF(W13&gt;=$AD$34-0.5,1,IF(W13&gt;=$AE$34-0.5,2,IF(W13&gt;=$AF$34-0.5,3,IF(W13&gt;=$AH$34-0.5,4,IF(W13&gt;=$AI$34-0.5,5,IF(W13&gt;0,6,""))))))),IF($D13=2,(IF(W13&gt;=$AD$35-0.5,1,IF(W13&gt;=$AE$35-0.5,2,IF(W13&gt;=$AF$35-0.5,3,IF(W13&gt;=$AH$35-0.5,4,IF(W13&gt;=$AI$35-0.5,5,IF(W13&gt;0,6,""))))))),IF($D13="zd",(IF(W13&gt;=$AD$35-0.5,"(1)",IF(W13&gt;=$AE$35-0.5,"(2)",IF(W13&gt;=$AF$35-0.5,"(3)",IF(W13&gt;=$AH$35-0.5,"(4)",IF(W13&gt;=$AI$35-0.5,"(5)",IF(W13&gt;0,"(6)",""))))))),"S")))</f>
        <v>(2)</v>
      </c>
      <c r="Y13" s="47" t="n">
        <f aca="false">IF(X13&lt;&gt;"",IF(X13="S","S",ABS(X13)),"")</f>
        <v>2</v>
      </c>
      <c r="Z13" s="45"/>
      <c r="AA13" s="46" t="n">
        <f aca="false">Z13*100/$Z$4</f>
        <v>0</v>
      </c>
      <c r="AB13" s="47" t="str">
        <f aca="false">IF($D13=1,(IF(AA13&gt;=$AD$34-0.5,1,IF(AA13&gt;=$AE$34-0.5,2,IF(AA13&gt;=$AF$34-0.5,3,IF(AA13&gt;=$AH$34-0.5,4,IF(AA13&gt;=$AI$34-0.5,5,IF(AA13&gt;0,6,""))))))),IF($D13=2,(IF(AA13&gt;=$AD$35-0.5,1,IF(AA13&gt;=$AE$35-0.5,2,IF(AA13&gt;=$AF$35-0.5,3,IF(AA13&gt;=$AH$35-0.5,4,IF(AA13&gt;=$AI$35-0.5,5,IF(AA13&gt;0,6,""))))))),IF($D13="zd",(IF(AA13&gt;=$AD$35-0.5,"(1)",IF(AA13&gt;=$AE$35-0.5,"(2)",IF(AA13&gt;=$AF$35-0.5,"(3)",IF(AA13&gt;=$AH$35-0.5,"(4)",IF(AA13&gt;=$AI$35-0.5,"(5)",IF(AA13&gt;0,"(6)",""))))))),"S")))</f>
        <v/>
      </c>
      <c r="AC13" s="47" t="str">
        <f aca="false">IF(AB13&lt;&gt;"",IF(AB13="S","S",ABS(AB13)),"")</f>
        <v/>
      </c>
      <c r="AD13" s="45"/>
      <c r="AE13" s="46" t="n">
        <f aca="false">AD13*100/$AD$4</f>
        <v>0</v>
      </c>
      <c r="AF13" s="47" t="str">
        <f aca="false">IF($D13=1,(IF(AE13&gt;=$AD$34-0.5,1,IF(AE13&gt;=$AE$34-0.5,2,IF(AE13&gt;=$AF$34-0.5,3,IF(AE13&gt;=$AH$34-0.5,4,IF(AE13&gt;=$AI$34-0.5,5,IF(AE13&gt;0,6,""))))))),IF($D13=2,(IF(AE13&gt;=$AD$35-0.5,1,IF(AE13&gt;=$AE$35-0.5,2,IF(AE13&gt;=$AF$35-0.5,3,IF(AE13&gt;=$AH$35-0.5,4,IF(AE13&gt;=$AI$35-0.5,5,IF(AE13&gt;0,6,""))))))),IF($D13="zd",(IF(AE13&gt;=$AD$35-0.5,"(1)",IF(AE13&gt;=$AE$35-0.5,"(2)",IF(AE13&gt;=$AF$35-0.5,"(3)",IF(AE13&gt;=$AH$35-0.5,"(4)",IF(AE13&gt;=$AI$35-0.5,"(5)",IF(AE13&gt;0,"(6)",""))))))),"S")))</f>
        <v/>
      </c>
      <c r="AG13" s="47" t="str">
        <f aca="false">IF(AF13&lt;&gt;"",IF(AF13="S","S",ABS(AF13)),"")</f>
        <v/>
      </c>
      <c r="AH13" s="44" t="n">
        <f aca="false">IF(SUM(Y13,AC13,AG13)&lt;&gt;0,AVERAGE(Y13,AC13,AG13),"0")</f>
        <v>2</v>
      </c>
      <c r="AI13" s="48" t="n">
        <f aca="false">IF(AH13="0",U13,(U13*$U$1+AH13*$AH$1)/($U$1+$AH$1))</f>
        <v>2.5</v>
      </c>
      <c r="AJ13" s="49"/>
    </row>
    <row r="14" customFormat="false" ht="14.75" hidden="false" customHeight="true" outlineLevel="0" collapsed="false">
      <c r="A14" s="50" t="n">
        <v>10</v>
      </c>
      <c r="B14" s="51" t="s">
        <v>29</v>
      </c>
      <c r="C14" s="52" t="s">
        <v>23</v>
      </c>
      <c r="D14" s="53"/>
      <c r="E14" s="54" t="n">
        <v>3.4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6" t="n">
        <f aca="false">IF(SUM(E14:T14)&gt;0,AVERAGE(E14:T14),"0")</f>
        <v>3.4</v>
      </c>
      <c r="V14" s="57"/>
      <c r="W14" s="58" t="n">
        <f aca="false">V14*100/$V$4</f>
        <v>0</v>
      </c>
      <c r="X14" s="59" t="str">
        <f aca="false">IF($D14=1,(IF(W14&gt;=$AD$34-0.5,1,IF(W14&gt;=$AE$34-0.5,2,IF(W14&gt;=$AF$34-0.5,3,IF(W14&gt;=$AH$34-0.5,4,IF(W14&gt;=$AI$34-0.5,5,IF(W14&gt;0,6,""))))))),IF($D14=2,(IF(W14&gt;=$AD$35-0.5,1,IF(W14&gt;=$AE$35-0.5,2,IF(W14&gt;=$AF$35-0.5,3,IF(W14&gt;=$AH$35-0.5,4,IF(W14&gt;=$AI$35-0.5,5,IF(W14&gt;0,6,""))))))),IF($D14="zd",(IF(W14&gt;=$AD$35-0.5,"(1)",IF(W14&gt;=$AE$35-0.5,"(2)",IF(W14&gt;=$AF$35-0.5,"(3)",IF(W14&gt;=$AH$35-0.5,"(4)",IF(W14&gt;=$AI$35-0.5,"(5)",IF(W14&gt;0,"(6)",""))))))),"S")))</f>
        <v>S</v>
      </c>
      <c r="Y14" s="59" t="str">
        <f aca="false">IF(X14&lt;&gt;"",IF(X14="S","S",ABS(X14)),"")</f>
        <v>S</v>
      </c>
      <c r="Z14" s="57"/>
      <c r="AA14" s="58" t="n">
        <f aca="false">Z14*100/$Z$4</f>
        <v>0</v>
      </c>
      <c r="AB14" s="59" t="str">
        <f aca="false">IF($D14=1,(IF(AA14&gt;=$AD$34-0.5,1,IF(AA14&gt;=$AE$34-0.5,2,IF(AA14&gt;=$AF$34-0.5,3,IF(AA14&gt;=$AH$34-0.5,4,IF(AA14&gt;=$AI$34-0.5,5,IF(AA14&gt;0,6,""))))))),IF($D14=2,(IF(AA14&gt;=$AD$35-0.5,1,IF(AA14&gt;=$AE$35-0.5,2,IF(AA14&gt;=$AF$35-0.5,3,IF(AA14&gt;=$AH$35-0.5,4,IF(AA14&gt;=$AI$35-0.5,5,IF(AA14&gt;0,6,""))))))),IF($D14="zd",(IF(AA14&gt;=$AD$35-0.5,"(1)",IF(AA14&gt;=$AE$35-0.5,"(2)",IF(AA14&gt;=$AF$35-0.5,"(3)",IF(AA14&gt;=$AH$35-0.5,"(4)",IF(AA14&gt;=$AI$35-0.5,"(5)",IF(AA14&gt;0,"(6)",""))))))),"S")))</f>
        <v>S</v>
      </c>
      <c r="AC14" s="59" t="str">
        <f aca="false">IF(AB14&lt;&gt;"",IF(AB14="S","S",ABS(AB14)),"")</f>
        <v>S</v>
      </c>
      <c r="AD14" s="57"/>
      <c r="AE14" s="58" t="n">
        <f aca="false">AD14*100/$AD$4</f>
        <v>0</v>
      </c>
      <c r="AF14" s="59" t="str">
        <f aca="false">IF($D14=1,(IF(AE14&gt;=$AD$34-0.5,1,IF(AE14&gt;=$AE$34-0.5,2,IF(AE14&gt;=$AF$34-0.5,3,IF(AE14&gt;=$AH$34-0.5,4,IF(AE14&gt;=$AI$34-0.5,5,IF(AE14&gt;0,6,""))))))),IF($D14=2,(IF(AE14&gt;=$AD$35-0.5,1,IF(AE14&gt;=$AE$35-0.5,2,IF(AE14&gt;=$AF$35-0.5,3,IF(AE14&gt;=$AH$35-0.5,4,IF(AE14&gt;=$AI$35-0.5,5,IF(AE14&gt;0,6,""))))))),IF($D14="zd",(IF(AE14&gt;=$AD$35-0.5,"(1)",IF(AE14&gt;=$AE$35-0.5,"(2)",IF(AE14&gt;=$AF$35-0.5,"(3)",IF(AE14&gt;=$AH$35-0.5,"(4)",IF(AE14&gt;=$AI$35-0.5,"(5)",IF(AE14&gt;0,"(6)",""))))))),"S")))</f>
        <v>S</v>
      </c>
      <c r="AG14" s="59" t="str">
        <f aca="false">IF(AF14&lt;&gt;"",IF(AF14="S","S",ABS(AF14)),"")</f>
        <v>S</v>
      </c>
      <c r="AH14" s="56" t="str">
        <f aca="false">IF(SUM(Y14,AC14,AG14)&lt;&gt;0,AVERAGE(Y14,AC14,AG14),"0")</f>
        <v>0</v>
      </c>
      <c r="AI14" s="60" t="n">
        <f aca="false">IF(AH14="0",U14,(U14*$U$1+AH14*$AH$1)/($U$1+$AH$1))</f>
        <v>3.4</v>
      </c>
      <c r="AJ14" s="61"/>
    </row>
    <row r="15" customFormat="false" ht="14.75" hidden="false" customHeight="true" outlineLevel="0" collapsed="false">
      <c r="A15" s="38" t="n">
        <v>11</v>
      </c>
      <c r="B15" s="39" t="s">
        <v>30</v>
      </c>
      <c r="C15" s="40"/>
      <c r="D15" s="62"/>
      <c r="E15" s="42" t="n">
        <v>3.5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 t="n">
        <f aca="false">IF(SUM(E15:T15)&gt;0,AVERAGE(E15:T15),"0")</f>
        <v>3.5</v>
      </c>
      <c r="V15" s="45"/>
      <c r="W15" s="46" t="n">
        <f aca="false">V15*100/$V$4</f>
        <v>0</v>
      </c>
      <c r="X15" s="47" t="str">
        <f aca="false">IF($D15=1,(IF(W15&gt;=$AD$34-0.5,1,IF(W15&gt;=$AE$34-0.5,2,IF(W15&gt;=$AF$34-0.5,3,IF(W15&gt;=$AH$34-0.5,4,IF(W15&gt;=$AI$34-0.5,5,IF(W15&gt;0,6,""))))))),IF($D15=2,(IF(W15&gt;=$AD$35-0.5,1,IF(W15&gt;=$AE$35-0.5,2,IF(W15&gt;=$AF$35-0.5,3,IF(W15&gt;=$AH$35-0.5,4,IF(W15&gt;=$AI$35-0.5,5,IF(W15&gt;0,6,""))))))),IF($D15="zd",(IF(W15&gt;=$AD$35-0.5,"(1)",IF(W15&gt;=$AE$35-0.5,"(2)",IF(W15&gt;=$AF$35-0.5,"(3)",IF(W15&gt;=$AH$35-0.5,"(4)",IF(W15&gt;=$AI$35-0.5,"(5)",IF(W15&gt;0,"(6)",""))))))),"S")))</f>
        <v>S</v>
      </c>
      <c r="Y15" s="47" t="str">
        <f aca="false">IF(X15&lt;&gt;"",IF(X15="S","S",ABS(X15)),"")</f>
        <v>S</v>
      </c>
      <c r="Z15" s="45"/>
      <c r="AA15" s="46" t="n">
        <f aca="false">Z15*100/$Z$4</f>
        <v>0</v>
      </c>
      <c r="AB15" s="47" t="str">
        <f aca="false">IF($D15=1,(IF(AA15&gt;=$AD$34-0.5,1,IF(AA15&gt;=$AE$34-0.5,2,IF(AA15&gt;=$AF$34-0.5,3,IF(AA15&gt;=$AH$34-0.5,4,IF(AA15&gt;=$AI$34-0.5,5,IF(AA15&gt;0,6,""))))))),IF($D15=2,(IF(AA15&gt;=$AD$35-0.5,1,IF(AA15&gt;=$AE$35-0.5,2,IF(AA15&gt;=$AF$35-0.5,3,IF(AA15&gt;=$AH$35-0.5,4,IF(AA15&gt;=$AI$35-0.5,5,IF(AA15&gt;0,6,""))))))),IF($D15="zd",(IF(AA15&gt;=$AD$35-0.5,"(1)",IF(AA15&gt;=$AE$35-0.5,"(2)",IF(AA15&gt;=$AF$35-0.5,"(3)",IF(AA15&gt;=$AH$35-0.5,"(4)",IF(AA15&gt;=$AI$35-0.5,"(5)",IF(AA15&gt;0,"(6)",""))))))),"S")))</f>
        <v>S</v>
      </c>
      <c r="AC15" s="47" t="str">
        <f aca="false">IF(AB15&lt;&gt;"",IF(AB15="S","S",ABS(AB15)),"")</f>
        <v>S</v>
      </c>
      <c r="AD15" s="45"/>
      <c r="AE15" s="46" t="n">
        <f aca="false">AD15*100/$AD$4</f>
        <v>0</v>
      </c>
      <c r="AF15" s="47" t="str">
        <f aca="false">IF($D15=1,(IF(AE15&gt;=$AD$34-0.5,1,IF(AE15&gt;=$AE$34-0.5,2,IF(AE15&gt;=$AF$34-0.5,3,IF(AE15&gt;=$AH$34-0.5,4,IF(AE15&gt;=$AI$34-0.5,5,IF(AE15&gt;0,6,""))))))),IF($D15=2,(IF(AE15&gt;=$AD$35-0.5,1,IF(AE15&gt;=$AE$35-0.5,2,IF(AE15&gt;=$AF$35-0.5,3,IF(AE15&gt;=$AH$35-0.5,4,IF(AE15&gt;=$AI$35-0.5,5,IF(AE15&gt;0,6,""))))))),IF($D15="zd",(IF(AE15&gt;=$AD$35-0.5,"(1)",IF(AE15&gt;=$AE$35-0.5,"(2)",IF(AE15&gt;=$AF$35-0.5,"(3)",IF(AE15&gt;=$AH$35-0.5,"(4)",IF(AE15&gt;=$AI$35-0.5,"(5)",IF(AE15&gt;0,"(6)",""))))))),"S")))</f>
        <v>S</v>
      </c>
      <c r="AG15" s="47" t="str">
        <f aca="false">IF(AF15&lt;&gt;"",IF(AF15="S","S",ABS(AF15)),"")</f>
        <v>S</v>
      </c>
      <c r="AH15" s="44" t="str">
        <f aca="false">IF(SUM(Y15,AC15,AG15)&lt;&gt;0,AVERAGE(Y15,AC15,AG15),"0")</f>
        <v>0</v>
      </c>
      <c r="AI15" s="48" t="n">
        <f aca="false">IF(AH15="0",U15,(U15*$U$1+AH15*$AH$1)/($U$1+$AH$1))</f>
        <v>3.5</v>
      </c>
      <c r="AJ15" s="49"/>
    </row>
    <row r="16" customFormat="false" ht="14.75" hidden="false" customHeight="true" outlineLevel="0" collapsed="false">
      <c r="A16" s="50" t="n">
        <v>12</v>
      </c>
      <c r="B16" s="51" t="s">
        <v>31</v>
      </c>
      <c r="C16" s="52" t="s">
        <v>27</v>
      </c>
      <c r="D16" s="53"/>
      <c r="E16" s="54" t="n">
        <v>3.6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 t="n">
        <f aca="false">IF(SUM(E16:T16)&gt;0,AVERAGE(E16:T16),"0")</f>
        <v>3.6</v>
      </c>
      <c r="V16" s="57"/>
      <c r="W16" s="58" t="n">
        <f aca="false">V16*100/$V$4</f>
        <v>0</v>
      </c>
      <c r="X16" s="59" t="str">
        <f aca="false">IF($D16=1,(IF(W16&gt;=$AD$34-0.5,1,IF(W16&gt;=$AE$34-0.5,2,IF(W16&gt;=$AF$34-0.5,3,IF(W16&gt;=$AH$34-0.5,4,IF(W16&gt;=$AI$34-0.5,5,IF(W16&gt;0,6,""))))))),IF($D16=2,(IF(W16&gt;=$AD$35-0.5,1,IF(W16&gt;=$AE$35-0.5,2,IF(W16&gt;=$AF$35-0.5,3,IF(W16&gt;=$AH$35-0.5,4,IF(W16&gt;=$AI$35-0.5,5,IF(W16&gt;0,6,""))))))),IF($D16="zd",(IF(W16&gt;=$AD$35-0.5,"(1)",IF(W16&gt;=$AE$35-0.5,"(2)",IF(W16&gt;=$AF$35-0.5,"(3)",IF(W16&gt;=$AH$35-0.5,"(4)",IF(W16&gt;=$AI$35-0.5,"(5)",IF(W16&gt;0,"(6)",""))))))),"S")))</f>
        <v>S</v>
      </c>
      <c r="Y16" s="59" t="str">
        <f aca="false">IF(X16&lt;&gt;"",IF(X16="S","S",ABS(X16)),"")</f>
        <v>S</v>
      </c>
      <c r="Z16" s="57"/>
      <c r="AA16" s="58" t="n">
        <f aca="false">Z16*100/$Z$4</f>
        <v>0</v>
      </c>
      <c r="AB16" s="59" t="str">
        <f aca="false">IF($D16=1,(IF(AA16&gt;=$AD$34-0.5,1,IF(AA16&gt;=$AE$34-0.5,2,IF(AA16&gt;=$AF$34-0.5,3,IF(AA16&gt;=$AH$34-0.5,4,IF(AA16&gt;=$AI$34-0.5,5,IF(AA16&gt;0,6,""))))))),IF($D16=2,(IF(AA16&gt;=$AD$35-0.5,1,IF(AA16&gt;=$AE$35-0.5,2,IF(AA16&gt;=$AF$35-0.5,3,IF(AA16&gt;=$AH$35-0.5,4,IF(AA16&gt;=$AI$35-0.5,5,IF(AA16&gt;0,6,""))))))),IF($D16="zd",(IF(AA16&gt;=$AD$35-0.5,"(1)",IF(AA16&gt;=$AE$35-0.5,"(2)",IF(AA16&gt;=$AF$35-0.5,"(3)",IF(AA16&gt;=$AH$35-0.5,"(4)",IF(AA16&gt;=$AI$35-0.5,"(5)",IF(AA16&gt;0,"(6)",""))))))),"S")))</f>
        <v>S</v>
      </c>
      <c r="AC16" s="59" t="str">
        <f aca="false">IF(AB16&lt;&gt;"",IF(AB16="S","S",ABS(AB16)),"")</f>
        <v>S</v>
      </c>
      <c r="AD16" s="57"/>
      <c r="AE16" s="58" t="n">
        <f aca="false">AD16*100/$AD$4</f>
        <v>0</v>
      </c>
      <c r="AF16" s="59" t="str">
        <f aca="false">IF($D16=1,(IF(AE16&gt;=$AD$34-0.5,1,IF(AE16&gt;=$AE$34-0.5,2,IF(AE16&gt;=$AF$34-0.5,3,IF(AE16&gt;=$AH$34-0.5,4,IF(AE16&gt;=$AI$34-0.5,5,IF(AE16&gt;0,6,""))))))),IF($D16=2,(IF(AE16&gt;=$AD$35-0.5,1,IF(AE16&gt;=$AE$35-0.5,2,IF(AE16&gt;=$AF$35-0.5,3,IF(AE16&gt;=$AH$35-0.5,4,IF(AE16&gt;=$AI$35-0.5,5,IF(AE16&gt;0,6,""))))))),IF($D16="zd",(IF(AE16&gt;=$AD$35-0.5,"(1)",IF(AE16&gt;=$AE$35-0.5,"(2)",IF(AE16&gt;=$AF$35-0.5,"(3)",IF(AE16&gt;=$AH$35-0.5,"(4)",IF(AE16&gt;=$AI$35-0.5,"(5)",IF(AE16&gt;0,"(6)",""))))))),"S")))</f>
        <v>S</v>
      </c>
      <c r="AG16" s="59" t="str">
        <f aca="false">IF(AF16&lt;&gt;"",IF(AF16="S","S",ABS(AF16)),"")</f>
        <v>S</v>
      </c>
      <c r="AH16" s="56" t="str">
        <f aca="false">IF(SUM(Y16,AC16,AG16)&lt;&gt;0,AVERAGE(Y16,AC16,AG16),"0")</f>
        <v>0</v>
      </c>
      <c r="AI16" s="60" t="n">
        <f aca="false">IF(AH16="0",U16,(U16*$U$1+AH16*$AH$1)/($U$1+$AH$1))</f>
        <v>3.6</v>
      </c>
      <c r="AJ16" s="61"/>
    </row>
    <row r="17" customFormat="false" ht="14.75" hidden="false" customHeight="true" outlineLevel="0" collapsed="false">
      <c r="A17" s="38" t="n">
        <v>13</v>
      </c>
      <c r="B17" s="64" t="s">
        <v>31</v>
      </c>
      <c r="C17" s="65"/>
      <c r="D17" s="62"/>
      <c r="E17" s="42" t="n">
        <v>4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 t="n">
        <f aca="false">IF(SUM(E17:T17)&gt;0,AVERAGE(E17:T17),"0")</f>
        <v>4</v>
      </c>
      <c r="V17" s="45"/>
      <c r="W17" s="46" t="n">
        <f aca="false">V17*100/$V$4</f>
        <v>0</v>
      </c>
      <c r="X17" s="47" t="str">
        <f aca="false">IF($D17=1,(IF(W17&gt;=$AD$34-0.5,1,IF(W17&gt;=$AE$34-0.5,2,IF(W17&gt;=$AF$34-0.5,3,IF(W17&gt;=$AH$34-0.5,4,IF(W17&gt;=$AI$34-0.5,5,IF(W17&gt;0,6,""))))))),IF($D17=2,(IF(W17&gt;=$AD$35-0.5,1,IF(W17&gt;=$AE$35-0.5,2,IF(W17&gt;=$AF$35-0.5,3,IF(W17&gt;=$AH$35-0.5,4,IF(W17&gt;=$AI$35-0.5,5,IF(W17&gt;0,6,""))))))),IF($D17="zd",(IF(W17&gt;=$AD$35-0.5,"(1)",IF(W17&gt;=$AE$35-0.5,"(2)",IF(W17&gt;=$AF$35-0.5,"(3)",IF(W17&gt;=$AH$35-0.5,"(4)",IF(W17&gt;=$AI$35-0.5,"(5)",IF(W17&gt;0,"(6)",""))))))),"S")))</f>
        <v>S</v>
      </c>
      <c r="Y17" s="47" t="str">
        <f aca="false">IF(X17&lt;&gt;"",IF(X17="S","S",ABS(X17)),"")</f>
        <v>S</v>
      </c>
      <c r="Z17" s="45"/>
      <c r="AA17" s="46" t="n">
        <f aca="false">Z17*100/$Z$4</f>
        <v>0</v>
      </c>
      <c r="AB17" s="47" t="str">
        <f aca="false">IF($D17=1,(IF(AA17&gt;=$AD$34-0.5,1,IF(AA17&gt;=$AE$34-0.5,2,IF(AA17&gt;=$AF$34-0.5,3,IF(AA17&gt;=$AH$34-0.5,4,IF(AA17&gt;=$AI$34-0.5,5,IF(AA17&gt;0,6,""))))))),IF($D17=2,(IF(AA17&gt;=$AD$35-0.5,1,IF(AA17&gt;=$AE$35-0.5,2,IF(AA17&gt;=$AF$35-0.5,3,IF(AA17&gt;=$AH$35-0.5,4,IF(AA17&gt;=$AI$35-0.5,5,IF(AA17&gt;0,6,""))))))),IF($D17="zd",(IF(AA17&gt;=$AD$35-0.5,"(1)",IF(AA17&gt;=$AE$35-0.5,"(2)",IF(AA17&gt;=$AF$35-0.5,"(3)",IF(AA17&gt;=$AH$35-0.5,"(4)",IF(AA17&gt;=$AI$35-0.5,"(5)",IF(AA17&gt;0,"(6)",""))))))),"S")))</f>
        <v>S</v>
      </c>
      <c r="AC17" s="47" t="str">
        <f aca="false">IF(AB17&lt;&gt;"",IF(AB17="S","S",ABS(AB17)),"")</f>
        <v>S</v>
      </c>
      <c r="AD17" s="45"/>
      <c r="AE17" s="46" t="n">
        <f aca="false">AD17*100/$AD$4</f>
        <v>0</v>
      </c>
      <c r="AF17" s="47" t="str">
        <f aca="false">IF($D17=1,(IF(AE17&gt;=$AD$34-0.5,1,IF(AE17&gt;=$AE$34-0.5,2,IF(AE17&gt;=$AF$34-0.5,3,IF(AE17&gt;=$AH$34-0.5,4,IF(AE17&gt;=$AI$34-0.5,5,IF(AE17&gt;0,6,""))))))),IF($D17=2,(IF(AE17&gt;=$AD$35-0.5,1,IF(AE17&gt;=$AE$35-0.5,2,IF(AE17&gt;=$AF$35-0.5,3,IF(AE17&gt;=$AH$35-0.5,4,IF(AE17&gt;=$AI$35-0.5,5,IF(AE17&gt;0,6,""))))))),IF($D17="zd",(IF(AE17&gt;=$AD$35-0.5,"(1)",IF(AE17&gt;=$AE$35-0.5,"(2)",IF(AE17&gt;=$AF$35-0.5,"(3)",IF(AE17&gt;=$AH$35-0.5,"(4)",IF(AE17&gt;=$AI$35-0.5,"(5)",IF(AE17&gt;0,"(6)",""))))))),"S")))</f>
        <v>S</v>
      </c>
      <c r="AG17" s="47" t="str">
        <f aca="false">IF(AF17&lt;&gt;"",IF(AF17="S","S",ABS(AF17)),"")</f>
        <v>S</v>
      </c>
      <c r="AH17" s="44" t="str">
        <f aca="false">IF(SUM(Y17,AC17,AG17)&lt;&gt;0,AVERAGE(Y17,AC17,AG17),"0")</f>
        <v>0</v>
      </c>
      <c r="AI17" s="48" t="n">
        <f aca="false">IF(AH17="0",U17,(U17*$U$1+AH17*$AH$1)/($U$1+$AH$1))</f>
        <v>4</v>
      </c>
      <c r="AJ17" s="49"/>
    </row>
    <row r="18" customFormat="false" ht="14.75" hidden="false" customHeight="true" outlineLevel="0" collapsed="false">
      <c r="A18" s="50" t="n">
        <v>14</v>
      </c>
      <c r="B18" s="66" t="s">
        <v>31</v>
      </c>
      <c r="C18" s="67" t="s">
        <v>23</v>
      </c>
      <c r="D18" s="53"/>
      <c r="E18" s="54" t="n">
        <v>4.4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 t="n">
        <f aca="false">IF(SUM(E18:T18)&gt;0,AVERAGE(E18:T18),"0")</f>
        <v>4.4</v>
      </c>
      <c r="V18" s="57"/>
      <c r="W18" s="58" t="n">
        <f aca="false">V18*100/$V$4</f>
        <v>0</v>
      </c>
      <c r="X18" s="59" t="str">
        <f aca="false">IF($D18=1,(IF(W18&gt;=$AD$34-0.5,1,IF(W18&gt;=$AE$34-0.5,2,IF(W18&gt;=$AF$34-0.5,3,IF(W18&gt;=$AH$34-0.5,4,IF(W18&gt;=$AI$34-0.5,5,IF(W18&gt;0,6,""))))))),IF($D18=2,(IF(W18&gt;=$AD$35-0.5,1,IF(W18&gt;=$AE$35-0.5,2,IF(W18&gt;=$AF$35-0.5,3,IF(W18&gt;=$AH$35-0.5,4,IF(W18&gt;=$AI$35-0.5,5,IF(W18&gt;0,6,""))))))),IF($D18="zd",(IF(W18&gt;=$AD$35-0.5,"(1)",IF(W18&gt;=$AE$35-0.5,"(2)",IF(W18&gt;=$AF$35-0.5,"(3)",IF(W18&gt;=$AH$35-0.5,"(4)",IF(W18&gt;=$AI$35-0.5,"(5)",IF(W18&gt;0,"(6)",""))))))),"S")))</f>
        <v>S</v>
      </c>
      <c r="Y18" s="59" t="str">
        <f aca="false">IF(X18&lt;&gt;"",IF(X18="S","S",ABS(X18)),"")</f>
        <v>S</v>
      </c>
      <c r="Z18" s="57"/>
      <c r="AA18" s="58" t="n">
        <f aca="false">Z18*100/$Z$4</f>
        <v>0</v>
      </c>
      <c r="AB18" s="59" t="str">
        <f aca="false">IF($D18=1,(IF(AA18&gt;=$AD$34-0.5,1,IF(AA18&gt;=$AE$34-0.5,2,IF(AA18&gt;=$AF$34-0.5,3,IF(AA18&gt;=$AH$34-0.5,4,IF(AA18&gt;=$AI$34-0.5,5,IF(AA18&gt;0,6,""))))))),IF($D18=2,(IF(AA18&gt;=$AD$35-0.5,1,IF(AA18&gt;=$AE$35-0.5,2,IF(AA18&gt;=$AF$35-0.5,3,IF(AA18&gt;=$AH$35-0.5,4,IF(AA18&gt;=$AI$35-0.5,5,IF(AA18&gt;0,6,""))))))),IF($D18="zd",(IF(AA18&gt;=$AD$35-0.5,"(1)",IF(AA18&gt;=$AE$35-0.5,"(2)",IF(AA18&gt;=$AF$35-0.5,"(3)",IF(AA18&gt;=$AH$35-0.5,"(4)",IF(AA18&gt;=$AI$35-0.5,"(5)",IF(AA18&gt;0,"(6)",""))))))),"S")))</f>
        <v>S</v>
      </c>
      <c r="AC18" s="59" t="str">
        <f aca="false">IF(AB18&lt;&gt;"",IF(AB18="S","S",ABS(AB18)),"")</f>
        <v>S</v>
      </c>
      <c r="AD18" s="57"/>
      <c r="AE18" s="58" t="n">
        <f aca="false">AD18*100/$AD$4</f>
        <v>0</v>
      </c>
      <c r="AF18" s="59" t="str">
        <f aca="false">IF($D18=1,(IF(AE18&gt;=$AD$34-0.5,1,IF(AE18&gt;=$AE$34-0.5,2,IF(AE18&gt;=$AF$34-0.5,3,IF(AE18&gt;=$AH$34-0.5,4,IF(AE18&gt;=$AI$34-0.5,5,IF(AE18&gt;0,6,""))))))),IF($D18=2,(IF(AE18&gt;=$AD$35-0.5,1,IF(AE18&gt;=$AE$35-0.5,2,IF(AE18&gt;=$AF$35-0.5,3,IF(AE18&gt;=$AH$35-0.5,4,IF(AE18&gt;=$AI$35-0.5,5,IF(AE18&gt;0,6,""))))))),IF($D18="zd",(IF(AE18&gt;=$AD$35-0.5,"(1)",IF(AE18&gt;=$AE$35-0.5,"(2)",IF(AE18&gt;=$AF$35-0.5,"(3)",IF(AE18&gt;=$AH$35-0.5,"(4)",IF(AE18&gt;=$AI$35-0.5,"(5)",IF(AE18&gt;0,"(6)",""))))))),"S")))</f>
        <v>S</v>
      </c>
      <c r="AG18" s="59" t="str">
        <f aca="false">IF(AF18&lt;&gt;"",IF(AF18="S","S",ABS(AF18)),"")</f>
        <v>S</v>
      </c>
      <c r="AH18" s="56" t="str">
        <f aca="false">IF(SUM(Y18,AC18,AG18)&lt;&gt;0,AVERAGE(Y18,AC18,AG18),"0")</f>
        <v>0</v>
      </c>
      <c r="AI18" s="60" t="n">
        <f aca="false">IF(AH18="0",U18,(U18*$U$1+AH18*$AH$1)/($U$1+$AH$1))</f>
        <v>4.4</v>
      </c>
      <c r="AJ18" s="61"/>
    </row>
    <row r="19" customFormat="false" ht="14.75" hidden="false" customHeight="true" outlineLevel="0" collapsed="false">
      <c r="A19" s="38" t="n">
        <v>15</v>
      </c>
      <c r="B19" s="68" t="s">
        <v>32</v>
      </c>
      <c r="C19" s="69"/>
      <c r="D19" s="62"/>
      <c r="E19" s="42" t="n">
        <v>4.5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4" t="n">
        <f aca="false">IF(SUM(E19:T19)&gt;0,AVERAGE(E19:T19),"0")</f>
        <v>4.5</v>
      </c>
      <c r="V19" s="45"/>
      <c r="W19" s="46" t="n">
        <f aca="false">V19*100/$V$4</f>
        <v>0</v>
      </c>
      <c r="X19" s="47" t="str">
        <f aca="false">IF($D19=1,(IF(W19&gt;=$AD$34-0.5,1,IF(W19&gt;=$AE$34-0.5,2,IF(W19&gt;=$AF$34-0.5,3,IF(W19&gt;=$AH$34-0.5,4,IF(W19&gt;=$AI$34-0.5,5,IF(W19&gt;0,6,""))))))),IF($D19=2,(IF(W19&gt;=$AD$35-0.5,1,IF(W19&gt;=$AE$35-0.5,2,IF(W19&gt;=$AF$35-0.5,3,IF(W19&gt;=$AH$35-0.5,4,IF(W19&gt;=$AI$35-0.5,5,IF(W19&gt;0,6,""))))))),IF($D19="zd",(IF(W19&gt;=$AD$35-0.5,"(1)",IF(W19&gt;=$AE$35-0.5,"(2)",IF(W19&gt;=$AF$35-0.5,"(3)",IF(W19&gt;=$AH$35-0.5,"(4)",IF(W19&gt;=$AI$35-0.5,"(5)",IF(W19&gt;0,"(6)",""))))))),"S")))</f>
        <v>S</v>
      </c>
      <c r="Y19" s="47" t="str">
        <f aca="false">IF(X19&lt;&gt;"",IF(X19="S","S",ABS(X19)),"")</f>
        <v>S</v>
      </c>
      <c r="Z19" s="45"/>
      <c r="AA19" s="46" t="n">
        <f aca="false">Z19*100/$Z$4</f>
        <v>0</v>
      </c>
      <c r="AB19" s="47" t="str">
        <f aca="false">IF($D19=1,(IF(AA19&gt;=$AD$34-0.5,1,IF(AA19&gt;=$AE$34-0.5,2,IF(AA19&gt;=$AF$34-0.5,3,IF(AA19&gt;=$AH$34-0.5,4,IF(AA19&gt;=$AI$34-0.5,5,IF(AA19&gt;0,6,""))))))),IF($D19=2,(IF(AA19&gt;=$AD$35-0.5,1,IF(AA19&gt;=$AE$35-0.5,2,IF(AA19&gt;=$AF$35-0.5,3,IF(AA19&gt;=$AH$35-0.5,4,IF(AA19&gt;=$AI$35-0.5,5,IF(AA19&gt;0,6,""))))))),IF($D19="zd",(IF(AA19&gt;=$AD$35-0.5,"(1)",IF(AA19&gt;=$AE$35-0.5,"(2)",IF(AA19&gt;=$AF$35-0.5,"(3)",IF(AA19&gt;=$AH$35-0.5,"(4)",IF(AA19&gt;=$AI$35-0.5,"(5)",IF(AA19&gt;0,"(6)",""))))))),"S")))</f>
        <v>S</v>
      </c>
      <c r="AC19" s="47" t="str">
        <f aca="false">IF(AB19&lt;&gt;"",IF(AB19="S","S",ABS(AB19)),"")</f>
        <v>S</v>
      </c>
      <c r="AD19" s="45"/>
      <c r="AE19" s="46" t="n">
        <f aca="false">AD19*100/$AD$4</f>
        <v>0</v>
      </c>
      <c r="AF19" s="47" t="str">
        <f aca="false">IF($D19=1,(IF(AE19&gt;=$AD$34-0.5,1,IF(AE19&gt;=$AE$34-0.5,2,IF(AE19&gt;=$AF$34-0.5,3,IF(AE19&gt;=$AH$34-0.5,4,IF(AE19&gt;=$AI$34-0.5,5,IF(AE19&gt;0,6,""))))))),IF($D19=2,(IF(AE19&gt;=$AD$35-0.5,1,IF(AE19&gt;=$AE$35-0.5,2,IF(AE19&gt;=$AF$35-0.5,3,IF(AE19&gt;=$AH$35-0.5,4,IF(AE19&gt;=$AI$35-0.5,5,IF(AE19&gt;0,6,""))))))),IF($D19="zd",(IF(AE19&gt;=$AD$35-0.5,"(1)",IF(AE19&gt;=$AE$35-0.5,"(2)",IF(AE19&gt;=$AF$35-0.5,"(3)",IF(AE19&gt;=$AH$35-0.5,"(4)",IF(AE19&gt;=$AI$35-0.5,"(5)",IF(AE19&gt;0,"(6)",""))))))),"S")))</f>
        <v>S</v>
      </c>
      <c r="AG19" s="47" t="str">
        <f aca="false">IF(AF19&lt;&gt;"",IF(AF19="S","S",ABS(AF19)),"")</f>
        <v>S</v>
      </c>
      <c r="AH19" s="44" t="str">
        <f aca="false">IF(SUM(Y19,AC19,AG19)&lt;&gt;0,AVERAGE(Y19,AC19,AG19),"0")</f>
        <v>0</v>
      </c>
      <c r="AI19" s="48" t="n">
        <f aca="false">IF(AH19="0",U19,(U19*$U$1+AH19*$AH$1)/($U$1+$AH$1))</f>
        <v>4.5</v>
      </c>
      <c r="AJ19" s="49"/>
    </row>
    <row r="20" customFormat="false" ht="14.75" hidden="false" customHeight="true" outlineLevel="0" collapsed="false">
      <c r="A20" s="50" t="n">
        <v>16</v>
      </c>
      <c r="B20" s="66" t="s">
        <v>33</v>
      </c>
      <c r="C20" s="67" t="s">
        <v>27</v>
      </c>
      <c r="D20" s="53"/>
      <c r="E20" s="54" t="n">
        <v>4.6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 t="n">
        <f aca="false">IF(SUM(E20:T20)&gt;0,AVERAGE(E20:T20),"0")</f>
        <v>4.6</v>
      </c>
      <c r="V20" s="57"/>
      <c r="W20" s="58" t="n">
        <f aca="false">V20*100/$V$4</f>
        <v>0</v>
      </c>
      <c r="X20" s="59" t="str">
        <f aca="false">IF($D20=1,(IF(W20&gt;=$AD$34-0.5,1,IF(W20&gt;=$AE$34-0.5,2,IF(W20&gt;=$AF$34-0.5,3,IF(W20&gt;=$AH$34-0.5,4,IF(W20&gt;=$AI$34-0.5,5,IF(W20&gt;0,6,""))))))),IF($D20=2,(IF(W20&gt;=$AD$35-0.5,1,IF(W20&gt;=$AE$35-0.5,2,IF(W20&gt;=$AF$35-0.5,3,IF(W20&gt;=$AH$35-0.5,4,IF(W20&gt;=$AI$35-0.5,5,IF(W20&gt;0,6,""))))))),IF($D20="zd",(IF(W20&gt;=$AD$35-0.5,"(1)",IF(W20&gt;=$AE$35-0.5,"(2)",IF(W20&gt;=$AF$35-0.5,"(3)",IF(W20&gt;=$AH$35-0.5,"(4)",IF(W20&gt;=$AI$35-0.5,"(5)",IF(W20&gt;0,"(6)",""))))))),"S")))</f>
        <v>S</v>
      </c>
      <c r="Y20" s="59" t="str">
        <f aca="false">IF(X20&lt;&gt;"",IF(X20="S","S",ABS(X20)),"")</f>
        <v>S</v>
      </c>
      <c r="Z20" s="57"/>
      <c r="AA20" s="58" t="n">
        <f aca="false">Z20*100/$Z$4</f>
        <v>0</v>
      </c>
      <c r="AB20" s="59" t="str">
        <f aca="false">IF($D20=1,(IF(AA20&gt;=$AD$34-0.5,1,IF(AA20&gt;=$AE$34-0.5,2,IF(AA20&gt;=$AF$34-0.5,3,IF(AA20&gt;=$AH$34-0.5,4,IF(AA20&gt;=$AI$34-0.5,5,IF(AA20&gt;0,6,""))))))),IF($D20=2,(IF(AA20&gt;=$AD$35-0.5,1,IF(AA20&gt;=$AE$35-0.5,2,IF(AA20&gt;=$AF$35-0.5,3,IF(AA20&gt;=$AH$35-0.5,4,IF(AA20&gt;=$AI$35-0.5,5,IF(AA20&gt;0,6,""))))))),IF($D20="zd",(IF(AA20&gt;=$AD$35-0.5,"(1)",IF(AA20&gt;=$AE$35-0.5,"(2)",IF(AA20&gt;=$AF$35-0.5,"(3)",IF(AA20&gt;=$AH$35-0.5,"(4)",IF(AA20&gt;=$AI$35-0.5,"(5)",IF(AA20&gt;0,"(6)",""))))))),"S")))</f>
        <v>S</v>
      </c>
      <c r="AC20" s="59" t="str">
        <f aca="false">IF(AB20&lt;&gt;"",IF(AB20="S","S",ABS(AB20)),"")</f>
        <v>S</v>
      </c>
      <c r="AD20" s="57"/>
      <c r="AE20" s="58" t="n">
        <f aca="false">AD20*100/$AD$4</f>
        <v>0</v>
      </c>
      <c r="AF20" s="59" t="str">
        <f aca="false">IF($D20=1,(IF(AE20&gt;=$AD$34-0.5,1,IF(AE20&gt;=$AE$34-0.5,2,IF(AE20&gt;=$AF$34-0.5,3,IF(AE20&gt;=$AH$34-0.5,4,IF(AE20&gt;=$AI$34-0.5,5,IF(AE20&gt;0,6,""))))))),IF($D20=2,(IF(AE20&gt;=$AD$35-0.5,1,IF(AE20&gt;=$AE$35-0.5,2,IF(AE20&gt;=$AF$35-0.5,3,IF(AE20&gt;=$AH$35-0.5,4,IF(AE20&gt;=$AI$35-0.5,5,IF(AE20&gt;0,6,""))))))),IF($D20="zd",(IF(AE20&gt;=$AD$35-0.5,"(1)",IF(AE20&gt;=$AE$35-0.5,"(2)",IF(AE20&gt;=$AF$35-0.5,"(3)",IF(AE20&gt;=$AH$35-0.5,"(4)",IF(AE20&gt;=$AI$35-0.5,"(5)",IF(AE20&gt;0,"(6)",""))))))),"S")))</f>
        <v>S</v>
      </c>
      <c r="AG20" s="59" t="str">
        <f aca="false">IF(AF20&lt;&gt;"",IF(AF20="S","S",ABS(AF20)),"")</f>
        <v>S</v>
      </c>
      <c r="AH20" s="56" t="str">
        <f aca="false">IF(SUM(Y20,AC20,AG20)&lt;&gt;0,AVERAGE(Y20,AC20,AG20),"0")</f>
        <v>0</v>
      </c>
      <c r="AI20" s="60" t="n">
        <f aca="false">IF(AH20="0",U20,(U20*$U$1+AH20*$AH$1)/($U$1+$AH$1))</f>
        <v>4.6</v>
      </c>
      <c r="AJ20" s="61"/>
    </row>
    <row r="21" customFormat="false" ht="14.75" hidden="false" customHeight="true" outlineLevel="0" collapsed="false">
      <c r="A21" s="38" t="n">
        <v>17</v>
      </c>
      <c r="B21" s="68" t="s">
        <v>33</v>
      </c>
      <c r="C21" s="69"/>
      <c r="D21" s="62"/>
      <c r="E21" s="42" t="n">
        <v>5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 t="n">
        <f aca="false">IF(SUM(E21:T21)&gt;0,AVERAGE(E21:T21),"0")</f>
        <v>5</v>
      </c>
      <c r="V21" s="45"/>
      <c r="W21" s="46" t="n">
        <f aca="false">V21*100/$V$4</f>
        <v>0</v>
      </c>
      <c r="X21" s="47" t="str">
        <f aca="false">IF($D21=1,(IF(W21&gt;=$AD$34-0.5,1,IF(W21&gt;=$AE$34-0.5,2,IF(W21&gt;=$AF$34-0.5,3,IF(W21&gt;=$AH$34-0.5,4,IF(W21&gt;=$AI$34-0.5,5,IF(W21&gt;0,6,""))))))),IF($D21=2,(IF(W21&gt;=$AD$35-0.5,1,IF(W21&gt;=$AE$35-0.5,2,IF(W21&gt;=$AF$35-0.5,3,IF(W21&gt;=$AH$35-0.5,4,IF(W21&gt;=$AI$35-0.5,5,IF(W21&gt;0,6,""))))))),IF($D21="zd",(IF(W21&gt;=$AD$35-0.5,"(1)",IF(W21&gt;=$AE$35-0.5,"(2)",IF(W21&gt;=$AF$35-0.5,"(3)",IF(W21&gt;=$AH$35-0.5,"(4)",IF(W21&gt;=$AI$35-0.5,"(5)",IF(W21&gt;0,"(6)",""))))))),"S")))</f>
        <v>S</v>
      </c>
      <c r="Y21" s="47" t="str">
        <f aca="false">IF(X21&lt;&gt;"",IF(X21="S","S",ABS(X21)),"")</f>
        <v>S</v>
      </c>
      <c r="Z21" s="45"/>
      <c r="AA21" s="46" t="n">
        <f aca="false">Z21*100/$Z$4</f>
        <v>0</v>
      </c>
      <c r="AB21" s="47" t="str">
        <f aca="false">IF($D21=1,(IF(AA21&gt;=$AD$34-0.5,1,IF(AA21&gt;=$AE$34-0.5,2,IF(AA21&gt;=$AF$34-0.5,3,IF(AA21&gt;=$AH$34-0.5,4,IF(AA21&gt;=$AI$34-0.5,5,IF(AA21&gt;0,6,""))))))),IF($D21=2,(IF(AA21&gt;=$AD$35-0.5,1,IF(AA21&gt;=$AE$35-0.5,2,IF(AA21&gt;=$AF$35-0.5,3,IF(AA21&gt;=$AH$35-0.5,4,IF(AA21&gt;=$AI$35-0.5,5,IF(AA21&gt;0,6,""))))))),IF($D21="zd",(IF(AA21&gt;=$AD$35-0.5,"(1)",IF(AA21&gt;=$AE$35-0.5,"(2)",IF(AA21&gt;=$AF$35-0.5,"(3)",IF(AA21&gt;=$AH$35-0.5,"(4)",IF(AA21&gt;=$AI$35-0.5,"(5)",IF(AA21&gt;0,"(6)",""))))))),"S")))</f>
        <v>S</v>
      </c>
      <c r="AC21" s="47" t="str">
        <f aca="false">IF(AB21&lt;&gt;"",IF(AB21="S","S",ABS(AB21)),"")</f>
        <v>S</v>
      </c>
      <c r="AD21" s="45"/>
      <c r="AE21" s="46" t="n">
        <f aca="false">AD21*100/$AD$4</f>
        <v>0</v>
      </c>
      <c r="AF21" s="47" t="str">
        <f aca="false">IF($D21=1,(IF(AE21&gt;=$AD$34-0.5,1,IF(AE21&gt;=$AE$34-0.5,2,IF(AE21&gt;=$AF$34-0.5,3,IF(AE21&gt;=$AH$34-0.5,4,IF(AE21&gt;=$AI$34-0.5,5,IF(AE21&gt;0,6,""))))))),IF($D21=2,(IF(AE21&gt;=$AD$35-0.5,1,IF(AE21&gt;=$AE$35-0.5,2,IF(AE21&gt;=$AF$35-0.5,3,IF(AE21&gt;=$AH$35-0.5,4,IF(AE21&gt;=$AI$35-0.5,5,IF(AE21&gt;0,6,""))))))),IF($D21="zd",(IF(AE21&gt;=$AD$35-0.5,"(1)",IF(AE21&gt;=$AE$35-0.5,"(2)",IF(AE21&gt;=$AF$35-0.5,"(3)",IF(AE21&gt;=$AH$35-0.5,"(4)",IF(AE21&gt;=$AI$35-0.5,"(5)",IF(AE21&gt;0,"(6)",""))))))),"S")))</f>
        <v>S</v>
      </c>
      <c r="AG21" s="47" t="str">
        <f aca="false">IF(AF21&lt;&gt;"",IF(AF21="S","S",ABS(AF21)),"")</f>
        <v>S</v>
      </c>
      <c r="AH21" s="44" t="str">
        <f aca="false">IF(SUM(Y21,AC21,AG21)&lt;&gt;0,AVERAGE(Y21,AC21,AG21),"0")</f>
        <v>0</v>
      </c>
      <c r="AI21" s="48" t="n">
        <f aca="false">IF(AH21="0",U21,(U21*$U$1+AH21*$AH$1)/($U$1+$AH$1))</f>
        <v>5</v>
      </c>
      <c r="AJ21" s="49"/>
    </row>
    <row r="22" customFormat="false" ht="14.75" hidden="false" customHeight="true" outlineLevel="0" collapsed="false">
      <c r="A22" s="50" t="n">
        <v>18</v>
      </c>
      <c r="B22" s="66" t="s">
        <v>33</v>
      </c>
      <c r="C22" s="67" t="s">
        <v>23</v>
      </c>
      <c r="D22" s="53"/>
      <c r="E22" s="54" t="n">
        <v>5.4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n">
        <f aca="false">IF(SUM(E22:T22)&gt;0,AVERAGE(E22:T22),"0")</f>
        <v>5.4</v>
      </c>
      <c r="V22" s="57"/>
      <c r="W22" s="58" t="n">
        <f aca="false">V22*100/$V$4</f>
        <v>0</v>
      </c>
      <c r="X22" s="59" t="str">
        <f aca="false">IF($D22=1,(IF(W22&gt;=$AD$34-0.5,1,IF(W22&gt;=$AE$34-0.5,2,IF(W22&gt;=$AF$34-0.5,3,IF(W22&gt;=$AH$34-0.5,4,IF(W22&gt;=$AI$34-0.5,5,IF(W22&gt;0,6,""))))))),IF($D22=2,(IF(W22&gt;=$AD$35-0.5,1,IF(W22&gt;=$AE$35-0.5,2,IF(W22&gt;=$AF$35-0.5,3,IF(W22&gt;=$AH$35-0.5,4,IF(W22&gt;=$AI$35-0.5,5,IF(W22&gt;0,6,""))))))),IF($D22="zd",(IF(W22&gt;=$AD$35-0.5,"(1)",IF(W22&gt;=$AE$35-0.5,"(2)",IF(W22&gt;=$AF$35-0.5,"(3)",IF(W22&gt;=$AH$35-0.5,"(4)",IF(W22&gt;=$AI$35-0.5,"(5)",IF(W22&gt;0,"(6)",""))))))),"S")))</f>
        <v>S</v>
      </c>
      <c r="Y22" s="59" t="str">
        <f aca="false">IF(X22&lt;&gt;"",IF(X22="S","S",ABS(X22)),"")</f>
        <v>S</v>
      </c>
      <c r="Z22" s="57"/>
      <c r="AA22" s="58" t="n">
        <f aca="false">Z22*100/$Z$4</f>
        <v>0</v>
      </c>
      <c r="AB22" s="59" t="str">
        <f aca="false">IF($D22=1,(IF(AA22&gt;=$AD$34-0.5,1,IF(AA22&gt;=$AE$34-0.5,2,IF(AA22&gt;=$AF$34-0.5,3,IF(AA22&gt;=$AH$34-0.5,4,IF(AA22&gt;=$AI$34-0.5,5,IF(AA22&gt;0,6,""))))))),IF($D22=2,(IF(AA22&gt;=$AD$35-0.5,1,IF(AA22&gt;=$AE$35-0.5,2,IF(AA22&gt;=$AF$35-0.5,3,IF(AA22&gt;=$AH$35-0.5,4,IF(AA22&gt;=$AI$35-0.5,5,IF(AA22&gt;0,6,""))))))),IF($D22="zd",(IF(AA22&gt;=$AD$35-0.5,"(1)",IF(AA22&gt;=$AE$35-0.5,"(2)",IF(AA22&gt;=$AF$35-0.5,"(3)",IF(AA22&gt;=$AH$35-0.5,"(4)",IF(AA22&gt;=$AI$35-0.5,"(5)",IF(AA22&gt;0,"(6)",""))))))),"S")))</f>
        <v>S</v>
      </c>
      <c r="AC22" s="59" t="str">
        <f aca="false">IF(AB22&lt;&gt;"",IF(AB22="S","S",ABS(AB22)),"")</f>
        <v>S</v>
      </c>
      <c r="AD22" s="57"/>
      <c r="AE22" s="58" t="n">
        <f aca="false">AD22*100/$AD$4</f>
        <v>0</v>
      </c>
      <c r="AF22" s="59" t="str">
        <f aca="false">IF($D22=1,(IF(AE22&gt;=$AD$34-0.5,1,IF(AE22&gt;=$AE$34-0.5,2,IF(AE22&gt;=$AF$34-0.5,3,IF(AE22&gt;=$AH$34-0.5,4,IF(AE22&gt;=$AI$34-0.5,5,IF(AE22&gt;0,6,""))))))),IF($D22=2,(IF(AE22&gt;=$AD$35-0.5,1,IF(AE22&gt;=$AE$35-0.5,2,IF(AE22&gt;=$AF$35-0.5,3,IF(AE22&gt;=$AH$35-0.5,4,IF(AE22&gt;=$AI$35-0.5,5,IF(AE22&gt;0,6,""))))))),IF($D22="zd",(IF(AE22&gt;=$AD$35-0.5,"(1)",IF(AE22&gt;=$AE$35-0.5,"(2)",IF(AE22&gt;=$AF$35-0.5,"(3)",IF(AE22&gt;=$AH$35-0.5,"(4)",IF(AE22&gt;=$AI$35-0.5,"(5)",IF(AE22&gt;0,"(6)",""))))))),"S")))</f>
        <v>S</v>
      </c>
      <c r="AG22" s="59" t="str">
        <f aca="false">IF(AF22&lt;&gt;"",IF(AF22="S","S",ABS(AF22)),"")</f>
        <v>S</v>
      </c>
      <c r="AH22" s="56" t="str">
        <f aca="false">IF(SUM(Y22,AC22,AG22)&lt;&gt;0,AVERAGE(Y22,AC22,AG22),"0")</f>
        <v>0</v>
      </c>
      <c r="AI22" s="60" t="n">
        <f aca="false">IF(AH22="0",U22,(U22*$U$1+AH22*$AH$1)/($U$1+$AH$1))</f>
        <v>5.4</v>
      </c>
      <c r="AJ22" s="61"/>
    </row>
    <row r="23" customFormat="false" ht="14.75" hidden="false" customHeight="true" outlineLevel="0" collapsed="false">
      <c r="A23" s="38" t="n">
        <v>19</v>
      </c>
      <c r="B23" s="70" t="s">
        <v>34</v>
      </c>
      <c r="C23" s="69"/>
      <c r="D23" s="62"/>
      <c r="E23" s="42" t="n">
        <v>5.5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 t="n">
        <f aca="false">IF(SUM(E23:T23)&gt;0,AVERAGE(E23:T23),"0")</f>
        <v>5.5</v>
      </c>
      <c r="V23" s="45"/>
      <c r="W23" s="46" t="n">
        <f aca="false">V23*100/$V$4</f>
        <v>0</v>
      </c>
      <c r="X23" s="47" t="str">
        <f aca="false">IF($D23=1,(IF(W23&gt;=$AD$34-0.5,1,IF(W23&gt;=$AE$34-0.5,2,IF(W23&gt;=$AF$34-0.5,3,IF(W23&gt;=$AH$34-0.5,4,IF(W23&gt;=$AI$34-0.5,5,IF(W23&gt;0,6,""))))))),IF($D23=2,(IF(W23&gt;=$AD$35-0.5,1,IF(W23&gt;=$AE$35-0.5,2,IF(W23&gt;=$AF$35-0.5,3,IF(W23&gt;=$AH$35-0.5,4,IF(W23&gt;=$AI$35-0.5,5,IF(W23&gt;0,6,""))))))),IF($D23="zd",(IF(W23&gt;=$AD$35-0.5,"(1)",IF(W23&gt;=$AE$35-0.5,"(2)",IF(W23&gt;=$AF$35-0.5,"(3)",IF(W23&gt;=$AH$35-0.5,"(4)",IF(W23&gt;=$AI$35-0.5,"(5)",IF(W23&gt;0,"(6)",""))))))),"S")))</f>
        <v>S</v>
      </c>
      <c r="Y23" s="47" t="str">
        <f aca="false">IF(X23&lt;&gt;"",IF(X23="S","S",ABS(X23)),"")</f>
        <v>S</v>
      </c>
      <c r="Z23" s="45"/>
      <c r="AA23" s="46" t="n">
        <f aca="false">Z23*100/$Z$4</f>
        <v>0</v>
      </c>
      <c r="AB23" s="47" t="str">
        <f aca="false">IF($D23=1,(IF(AA23&gt;=$AD$34-0.5,1,IF(AA23&gt;=$AE$34-0.5,2,IF(AA23&gt;=$AF$34-0.5,3,IF(AA23&gt;=$AH$34-0.5,4,IF(AA23&gt;=$AI$34-0.5,5,IF(AA23&gt;0,6,""))))))),IF($D23=2,(IF(AA23&gt;=$AD$35-0.5,1,IF(AA23&gt;=$AE$35-0.5,2,IF(AA23&gt;=$AF$35-0.5,3,IF(AA23&gt;=$AH$35-0.5,4,IF(AA23&gt;=$AI$35-0.5,5,IF(AA23&gt;0,6,""))))))),IF($D23="zd",(IF(AA23&gt;=$AD$35-0.5,"(1)",IF(AA23&gt;=$AE$35-0.5,"(2)",IF(AA23&gt;=$AF$35-0.5,"(3)",IF(AA23&gt;=$AH$35-0.5,"(4)",IF(AA23&gt;=$AI$35-0.5,"(5)",IF(AA23&gt;0,"(6)",""))))))),"S")))</f>
        <v>S</v>
      </c>
      <c r="AC23" s="47" t="str">
        <f aca="false">IF(AB23&lt;&gt;"",IF(AB23="S","S",ABS(AB23)),"")</f>
        <v>S</v>
      </c>
      <c r="AD23" s="45"/>
      <c r="AE23" s="46" t="n">
        <f aca="false">AD23*100/$AD$4</f>
        <v>0</v>
      </c>
      <c r="AF23" s="47" t="str">
        <f aca="false">IF($D23=1,(IF(AE23&gt;=$AD$34-0.5,1,IF(AE23&gt;=$AE$34-0.5,2,IF(AE23&gt;=$AF$34-0.5,3,IF(AE23&gt;=$AH$34-0.5,4,IF(AE23&gt;=$AI$34-0.5,5,IF(AE23&gt;0,6,""))))))),IF($D23=2,(IF(AE23&gt;=$AD$35-0.5,1,IF(AE23&gt;=$AE$35-0.5,2,IF(AE23&gt;=$AF$35-0.5,3,IF(AE23&gt;=$AH$35-0.5,4,IF(AE23&gt;=$AI$35-0.5,5,IF(AE23&gt;0,6,""))))))),IF($D23="zd",(IF(AE23&gt;=$AD$35-0.5,"(1)",IF(AE23&gt;=$AE$35-0.5,"(2)",IF(AE23&gt;=$AF$35-0.5,"(3)",IF(AE23&gt;=$AH$35-0.5,"(4)",IF(AE23&gt;=$AI$35-0.5,"(5)",IF(AE23&gt;0,"(6)",""))))))),"S")))</f>
        <v>S</v>
      </c>
      <c r="AG23" s="47" t="str">
        <f aca="false">IF(AF23&lt;&gt;"",IF(AF23="S","S",ABS(AF23)),"")</f>
        <v>S</v>
      </c>
      <c r="AH23" s="44" t="str">
        <f aca="false">IF(SUM(Y23,AC23,AG23)&lt;&gt;0,AVERAGE(Y23,AC23,AG23),"0")</f>
        <v>0</v>
      </c>
      <c r="AI23" s="48" t="n">
        <f aca="false">IF(AH23="0",U23,(U23*$U$1+AH23*$AH$1)/($U$1+$AH$1))</f>
        <v>5.5</v>
      </c>
      <c r="AJ23" s="49"/>
    </row>
    <row r="24" customFormat="false" ht="14.75" hidden="false" customHeight="true" outlineLevel="0" collapsed="false">
      <c r="A24" s="50" t="n">
        <v>20</v>
      </c>
      <c r="B24" s="61" t="s">
        <v>35</v>
      </c>
      <c r="C24" s="67"/>
      <c r="D24" s="53"/>
      <c r="E24" s="54" t="n">
        <v>6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6" t="n">
        <f aca="false">IF(SUM(E24:T24)&gt;0,AVERAGE(E24:T24),"0")</f>
        <v>6</v>
      </c>
      <c r="V24" s="57"/>
      <c r="W24" s="58" t="n">
        <f aca="false">V24*100/$V$4</f>
        <v>0</v>
      </c>
      <c r="X24" s="59" t="str">
        <f aca="false">IF($D24=1,(IF(W24&gt;=$AD$34-0.5,1,IF(W24&gt;=$AE$34-0.5,2,IF(W24&gt;=$AF$34-0.5,3,IF(W24&gt;=$AH$34-0.5,4,IF(W24&gt;=$AI$34-0.5,5,IF(W24&gt;0,6,""))))))),IF($D24=2,(IF(W24&gt;=$AD$35-0.5,1,IF(W24&gt;=$AE$35-0.5,2,IF(W24&gt;=$AF$35-0.5,3,IF(W24&gt;=$AH$35-0.5,4,IF(W24&gt;=$AI$35-0.5,5,IF(W24&gt;0,6,""))))))),IF($D24="zd",(IF(W24&gt;=$AD$35-0.5,"(1)",IF(W24&gt;=$AE$35-0.5,"(2)",IF(W24&gt;=$AF$35-0.5,"(3)",IF(W24&gt;=$AH$35-0.5,"(4)",IF(W24&gt;=$AI$35-0.5,"(5)",IF(W24&gt;0,"(6)",""))))))),"S")))</f>
        <v>S</v>
      </c>
      <c r="Y24" s="59" t="str">
        <f aca="false">IF(X24&lt;&gt;"",IF(X24="S","S",ABS(X24)),"")</f>
        <v>S</v>
      </c>
      <c r="Z24" s="57"/>
      <c r="AA24" s="58" t="n">
        <f aca="false">Z24*100/$Z$4</f>
        <v>0</v>
      </c>
      <c r="AB24" s="59" t="str">
        <f aca="false">IF($D24=1,(IF(AA24&gt;=$AD$34-0.5,1,IF(AA24&gt;=$AE$34-0.5,2,IF(AA24&gt;=$AF$34-0.5,3,IF(AA24&gt;=$AH$34-0.5,4,IF(AA24&gt;=$AI$34-0.5,5,IF(AA24&gt;0,6,""))))))),IF($D24=2,(IF(AA24&gt;=$AD$35-0.5,1,IF(AA24&gt;=$AE$35-0.5,2,IF(AA24&gt;=$AF$35-0.5,3,IF(AA24&gt;=$AH$35-0.5,4,IF(AA24&gt;=$AI$35-0.5,5,IF(AA24&gt;0,6,""))))))),IF($D24="zd",(IF(AA24&gt;=$AD$35-0.5,"(1)",IF(AA24&gt;=$AE$35-0.5,"(2)",IF(AA24&gt;=$AF$35-0.5,"(3)",IF(AA24&gt;=$AH$35-0.5,"(4)",IF(AA24&gt;=$AI$35-0.5,"(5)",IF(AA24&gt;0,"(6)",""))))))),"S")))</f>
        <v>S</v>
      </c>
      <c r="AC24" s="59" t="str">
        <f aca="false">IF(AB24&lt;&gt;"",IF(AB24="S","S",ABS(AB24)),"")</f>
        <v>S</v>
      </c>
      <c r="AD24" s="57"/>
      <c r="AE24" s="58" t="n">
        <f aca="false">AD24*100/$AD$4</f>
        <v>0</v>
      </c>
      <c r="AF24" s="59" t="str">
        <f aca="false">IF($D24=1,(IF(AE24&gt;=$AD$34-0.5,1,IF(AE24&gt;=$AE$34-0.5,2,IF(AE24&gt;=$AF$34-0.5,3,IF(AE24&gt;=$AH$34-0.5,4,IF(AE24&gt;=$AI$34-0.5,5,IF(AE24&gt;0,6,""))))))),IF($D24=2,(IF(AE24&gt;=$AD$35-0.5,1,IF(AE24&gt;=$AE$35-0.5,2,IF(AE24&gt;=$AF$35-0.5,3,IF(AE24&gt;=$AH$35-0.5,4,IF(AE24&gt;=$AI$35-0.5,5,IF(AE24&gt;0,6,""))))))),IF($D24="zd",(IF(AE24&gt;=$AD$35-0.5,"(1)",IF(AE24&gt;=$AE$35-0.5,"(2)",IF(AE24&gt;=$AF$35-0.5,"(3)",IF(AE24&gt;=$AH$35-0.5,"(4)",IF(AE24&gt;=$AI$35-0.5,"(5)",IF(AE24&gt;0,"(6)",""))))))),"S")))</f>
        <v>S</v>
      </c>
      <c r="AG24" s="59" t="str">
        <f aca="false">IF(AF24&lt;&gt;"",IF(AF24="S","S",ABS(AF24)),"")</f>
        <v>S</v>
      </c>
      <c r="AH24" s="56" t="str">
        <f aca="false">IF(SUM(Y24,AC24,AG24)&lt;&gt;0,AVERAGE(Y24,AC24,AG24),"0")</f>
        <v>0</v>
      </c>
      <c r="AI24" s="60" t="n">
        <f aca="false">IF(AH24="0",U24,(U24*$U$1+AH24*$AH$1)/($U$1+$AH$1))</f>
        <v>6</v>
      </c>
      <c r="AJ24" s="61"/>
    </row>
    <row r="25" customFormat="false" ht="14.75" hidden="false" customHeight="true" outlineLevel="0" collapsed="false">
      <c r="A25" s="38" t="n">
        <v>21</v>
      </c>
      <c r="B25" s="70"/>
      <c r="C25" s="69"/>
      <c r="D25" s="6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tr">
        <f aca="false">IF(SUM(E25:T25)&gt;0,AVERAGE(E25:T25),"0")</f>
        <v>0</v>
      </c>
      <c r="V25" s="45"/>
      <c r="W25" s="46" t="n">
        <f aca="false">V25*100/$V$4</f>
        <v>0</v>
      </c>
      <c r="X25" s="47" t="str">
        <f aca="false">IF($D25=1,(IF(W25&gt;=$AD$34-0.5,1,IF(W25&gt;=$AE$34-0.5,2,IF(W25&gt;=$AF$34-0.5,3,IF(W25&gt;=$AH$34-0.5,4,IF(W25&gt;=$AI$34-0.5,5,IF(W25&gt;0,6,""))))))),IF($D25=2,(IF(W25&gt;=$AD$35-0.5,1,IF(W25&gt;=$AE$35-0.5,2,IF(W25&gt;=$AF$35-0.5,3,IF(W25&gt;=$AH$35-0.5,4,IF(W25&gt;=$AI$35-0.5,5,IF(W25&gt;0,6,""))))))),IF($D25="zd",(IF(W25&gt;=$AD$35-0.5,"(1)",IF(W25&gt;=$AE$35-0.5,"(2)",IF(W25&gt;=$AF$35-0.5,"(3)",IF(W25&gt;=$AH$35-0.5,"(4)",IF(W25&gt;=$AI$35-0.5,"(5)",IF(W25&gt;0,"(6)",""))))))),"S")))</f>
        <v>S</v>
      </c>
      <c r="Y25" s="47" t="str">
        <f aca="false">IF(X25&lt;&gt;"",IF(X25="S","S",ABS(X25)),"")</f>
        <v>S</v>
      </c>
      <c r="Z25" s="45"/>
      <c r="AA25" s="46" t="n">
        <f aca="false">Z25*100/$Z$4</f>
        <v>0</v>
      </c>
      <c r="AB25" s="47" t="str">
        <f aca="false">IF($D25=1,(IF(AA25&gt;=$AD$34-0.5,1,IF(AA25&gt;=$AE$34-0.5,2,IF(AA25&gt;=$AF$34-0.5,3,IF(AA25&gt;=$AH$34-0.5,4,IF(AA25&gt;=$AI$34-0.5,5,IF(AA25&gt;0,6,""))))))),IF($D25=2,(IF(AA25&gt;=$AD$35-0.5,1,IF(AA25&gt;=$AE$35-0.5,2,IF(AA25&gt;=$AF$35-0.5,3,IF(AA25&gt;=$AH$35-0.5,4,IF(AA25&gt;=$AI$35-0.5,5,IF(AA25&gt;0,6,""))))))),IF($D25="zd",(IF(AA25&gt;=$AD$35-0.5,"(1)",IF(AA25&gt;=$AE$35-0.5,"(2)",IF(AA25&gt;=$AF$35-0.5,"(3)",IF(AA25&gt;=$AH$35-0.5,"(4)",IF(AA25&gt;=$AI$35-0.5,"(5)",IF(AA25&gt;0,"(6)",""))))))),"S")))</f>
        <v>S</v>
      </c>
      <c r="AC25" s="47" t="str">
        <f aca="false">IF(AB25&lt;&gt;"",IF(AB25="S","S",ABS(AB25)),"")</f>
        <v>S</v>
      </c>
      <c r="AD25" s="45"/>
      <c r="AE25" s="46" t="n">
        <f aca="false">AD25*100/$AD$4</f>
        <v>0</v>
      </c>
      <c r="AF25" s="47" t="str">
        <f aca="false">IF($D25=1,(IF(AE25&gt;=$AD$34-0.5,1,IF(AE25&gt;=$AE$34-0.5,2,IF(AE25&gt;=$AF$34-0.5,3,IF(AE25&gt;=$AH$34-0.5,4,IF(AE25&gt;=$AI$34-0.5,5,IF(AE25&gt;0,6,""))))))),IF($D25=2,(IF(AE25&gt;=$AD$35-0.5,1,IF(AE25&gt;=$AE$35-0.5,2,IF(AE25&gt;=$AF$35-0.5,3,IF(AE25&gt;=$AH$35-0.5,4,IF(AE25&gt;=$AI$35-0.5,5,IF(AE25&gt;0,6,""))))))),IF($D25="zd",(IF(AE25&gt;=$AD$35-0.5,"(1)",IF(AE25&gt;=$AE$35-0.5,"(2)",IF(AE25&gt;=$AF$35-0.5,"(3)",IF(AE25&gt;=$AH$35-0.5,"(4)",IF(AE25&gt;=$AI$35-0.5,"(5)",IF(AE25&gt;0,"(6)",""))))))),"S")))</f>
        <v>S</v>
      </c>
      <c r="AG25" s="47" t="str">
        <f aca="false">IF(AF25&lt;&gt;"",IF(AF25="S","S",ABS(AF25)),"")</f>
        <v>S</v>
      </c>
      <c r="AH25" s="44" t="str">
        <f aca="false">IF(SUM(Y25,AC25,AG25)&lt;&gt;0,AVERAGE(Y25,AC25,AG25),"0")</f>
        <v>0</v>
      </c>
      <c r="AI25" s="48" t="str">
        <f aca="false">IF(AH25="0",U25,(U25*$U$1+AH25*$AH$1)/($U$1+$AH$1))</f>
        <v>0</v>
      </c>
      <c r="AJ25" s="49"/>
    </row>
    <row r="26" customFormat="false" ht="14.75" hidden="false" customHeight="true" outlineLevel="0" collapsed="false">
      <c r="A26" s="50" t="n">
        <v>22</v>
      </c>
      <c r="B26" s="61"/>
      <c r="C26" s="67"/>
      <c r="D26" s="53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6" t="str">
        <f aca="false">IF(SUM(E26:T26)&gt;0,AVERAGE(E26:T26),"0")</f>
        <v>0</v>
      </c>
      <c r="V26" s="57"/>
      <c r="W26" s="58" t="n">
        <f aca="false">V26*100/$V$4</f>
        <v>0</v>
      </c>
      <c r="X26" s="59" t="str">
        <f aca="false">IF($D26=1,(IF(W26&gt;=$AD$34-0.5,1,IF(W26&gt;=$AE$34-0.5,2,IF(W26&gt;=$AF$34-0.5,3,IF(W26&gt;=$AH$34-0.5,4,IF(W26&gt;=$AI$34-0.5,5,IF(W26&gt;0,6,""))))))),IF($D26=2,(IF(W26&gt;=$AD$35-0.5,1,IF(W26&gt;=$AE$35-0.5,2,IF(W26&gt;=$AF$35-0.5,3,IF(W26&gt;=$AH$35-0.5,4,IF(W26&gt;=$AI$35-0.5,5,IF(W26&gt;0,6,""))))))),IF($D26="zd",(IF(W26&gt;=$AD$35-0.5,"(1)",IF(W26&gt;=$AE$35-0.5,"(2)",IF(W26&gt;=$AF$35-0.5,"(3)",IF(W26&gt;=$AH$35-0.5,"(4)",IF(W26&gt;=$AI$35-0.5,"(5)",IF(W26&gt;0,"(6)",""))))))),"S")))</f>
        <v>S</v>
      </c>
      <c r="Y26" s="59" t="str">
        <f aca="false">IF(X26&lt;&gt;"",IF(X26="S","S",ABS(X26)),"")</f>
        <v>S</v>
      </c>
      <c r="Z26" s="57"/>
      <c r="AA26" s="58" t="n">
        <f aca="false">Z26*100/$Z$4</f>
        <v>0</v>
      </c>
      <c r="AB26" s="59" t="str">
        <f aca="false">IF($D26=1,(IF(AA26&gt;=$AD$34-0.5,1,IF(AA26&gt;=$AE$34-0.5,2,IF(AA26&gt;=$AF$34-0.5,3,IF(AA26&gt;=$AH$34-0.5,4,IF(AA26&gt;=$AI$34-0.5,5,IF(AA26&gt;0,6,""))))))),IF($D26=2,(IF(AA26&gt;=$AD$35-0.5,1,IF(AA26&gt;=$AE$35-0.5,2,IF(AA26&gt;=$AF$35-0.5,3,IF(AA26&gt;=$AH$35-0.5,4,IF(AA26&gt;=$AI$35-0.5,5,IF(AA26&gt;0,6,""))))))),IF($D26="zd",(IF(AA26&gt;=$AD$35-0.5,"(1)",IF(AA26&gt;=$AE$35-0.5,"(2)",IF(AA26&gt;=$AF$35-0.5,"(3)",IF(AA26&gt;=$AH$35-0.5,"(4)",IF(AA26&gt;=$AI$35-0.5,"(5)",IF(AA26&gt;0,"(6)",""))))))),"S")))</f>
        <v>S</v>
      </c>
      <c r="AC26" s="59" t="str">
        <f aca="false">IF(AB26&lt;&gt;"",IF(AB26="S","S",ABS(AB26)),"")</f>
        <v>S</v>
      </c>
      <c r="AD26" s="57"/>
      <c r="AE26" s="58" t="n">
        <f aca="false">AD26*100/$AD$4</f>
        <v>0</v>
      </c>
      <c r="AF26" s="59" t="str">
        <f aca="false">IF($D26=1,(IF(AE26&gt;=$AD$34-0.5,1,IF(AE26&gt;=$AE$34-0.5,2,IF(AE26&gt;=$AF$34-0.5,3,IF(AE26&gt;=$AH$34-0.5,4,IF(AE26&gt;=$AI$34-0.5,5,IF(AE26&gt;0,6,""))))))),IF($D26=2,(IF(AE26&gt;=$AD$35-0.5,1,IF(AE26&gt;=$AE$35-0.5,2,IF(AE26&gt;=$AF$35-0.5,3,IF(AE26&gt;=$AH$35-0.5,4,IF(AE26&gt;=$AI$35-0.5,5,IF(AE26&gt;0,6,""))))))),IF($D26="zd",(IF(AE26&gt;=$AD$35-0.5,"(1)",IF(AE26&gt;=$AE$35-0.5,"(2)",IF(AE26&gt;=$AF$35-0.5,"(3)",IF(AE26&gt;=$AH$35-0.5,"(4)",IF(AE26&gt;=$AI$35-0.5,"(5)",IF(AE26&gt;0,"(6)",""))))))),"S")))</f>
        <v>S</v>
      </c>
      <c r="AG26" s="59" t="str">
        <f aca="false">IF(AF26&lt;&gt;"",IF(AF26="S","S",ABS(AF26)),"")</f>
        <v>S</v>
      </c>
      <c r="AH26" s="56" t="str">
        <f aca="false">IF(SUM(Y26,AC26,AG26)&lt;&gt;0,AVERAGE(Y26,AC26,AG26),"0")</f>
        <v>0</v>
      </c>
      <c r="AI26" s="60" t="str">
        <f aca="false">IF(AH26="0",U26,(U26*$U$1+AH26*$AH$1)/($U$1+$AH$1))</f>
        <v>0</v>
      </c>
      <c r="AJ26" s="61"/>
    </row>
    <row r="27" customFormat="false" ht="14.75" hidden="false" customHeight="true" outlineLevel="0" collapsed="false">
      <c r="A27" s="38" t="n">
        <v>23</v>
      </c>
      <c r="B27" s="71"/>
      <c r="C27" s="72"/>
      <c r="D27" s="62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4" t="str">
        <f aca="false">IF(SUM(E27:T27)&gt;0,AVERAGE(E27:T27),"0")</f>
        <v>0</v>
      </c>
      <c r="V27" s="45"/>
      <c r="W27" s="46" t="n">
        <f aca="false">V27*100/$V$4</f>
        <v>0</v>
      </c>
      <c r="X27" s="47" t="str">
        <f aca="false">IF($D27=1,(IF(W27&gt;=$AD$34-0.5,1,IF(W27&gt;=$AE$34-0.5,2,IF(W27&gt;=$AF$34-0.5,3,IF(W27&gt;=$AH$34-0.5,4,IF(W27&gt;=$AI$34-0.5,5,IF(W27&gt;0,6,""))))))),IF($D27=2,(IF(W27&gt;=$AD$35-0.5,1,IF(W27&gt;=$AE$35-0.5,2,IF(W27&gt;=$AF$35-0.5,3,IF(W27&gt;=$AH$35-0.5,4,IF(W27&gt;=$AI$35-0.5,5,IF(W27&gt;0,6,""))))))),IF($D27="zd",(IF(W27&gt;=$AD$35-0.5,"(1)",IF(W27&gt;=$AE$35-0.5,"(2)",IF(W27&gt;=$AF$35-0.5,"(3)",IF(W27&gt;=$AH$35-0.5,"(4)",IF(W27&gt;=$AI$35-0.5,"(5)",IF(W27&gt;0,"(6)",""))))))),"S")))</f>
        <v>S</v>
      </c>
      <c r="Y27" s="47" t="str">
        <f aca="false">IF(X27&lt;&gt;"",IF(X27="S","S",ABS(X27)),"")</f>
        <v>S</v>
      </c>
      <c r="Z27" s="45"/>
      <c r="AA27" s="46" t="n">
        <f aca="false">Z27*100/$Z$4</f>
        <v>0</v>
      </c>
      <c r="AB27" s="47" t="str">
        <f aca="false">IF($D27=1,(IF(AA27&gt;=$AD$34-0.5,1,IF(AA27&gt;=$AE$34-0.5,2,IF(AA27&gt;=$AF$34-0.5,3,IF(AA27&gt;=$AH$34-0.5,4,IF(AA27&gt;=$AI$34-0.5,5,IF(AA27&gt;0,6,""))))))),IF($D27=2,(IF(AA27&gt;=$AD$35-0.5,1,IF(AA27&gt;=$AE$35-0.5,2,IF(AA27&gt;=$AF$35-0.5,3,IF(AA27&gt;=$AH$35-0.5,4,IF(AA27&gt;=$AI$35-0.5,5,IF(AA27&gt;0,6,""))))))),IF($D27="zd",(IF(AA27&gt;=$AD$35-0.5,"(1)",IF(AA27&gt;=$AE$35-0.5,"(2)",IF(AA27&gt;=$AF$35-0.5,"(3)",IF(AA27&gt;=$AH$35-0.5,"(4)",IF(AA27&gt;=$AI$35-0.5,"(5)",IF(AA27&gt;0,"(6)",""))))))),"S")))</f>
        <v>S</v>
      </c>
      <c r="AC27" s="47" t="str">
        <f aca="false">IF(AB27&lt;&gt;"",IF(AB27="S","S",ABS(AB27)),"")</f>
        <v>S</v>
      </c>
      <c r="AD27" s="45"/>
      <c r="AE27" s="46" t="n">
        <f aca="false">AD27*100/$AD$4</f>
        <v>0</v>
      </c>
      <c r="AF27" s="47" t="str">
        <f aca="false">IF($D27=1,(IF(AE27&gt;=$AD$34-0.5,1,IF(AE27&gt;=$AE$34-0.5,2,IF(AE27&gt;=$AF$34-0.5,3,IF(AE27&gt;=$AH$34-0.5,4,IF(AE27&gt;=$AI$34-0.5,5,IF(AE27&gt;0,6,""))))))),IF($D27=2,(IF(AE27&gt;=$AD$35-0.5,1,IF(AE27&gt;=$AE$35-0.5,2,IF(AE27&gt;=$AF$35-0.5,3,IF(AE27&gt;=$AH$35-0.5,4,IF(AE27&gt;=$AI$35-0.5,5,IF(AE27&gt;0,6,""))))))),IF($D27="zd",(IF(AE27&gt;=$AD$35-0.5,"(1)",IF(AE27&gt;=$AE$35-0.5,"(2)",IF(AE27&gt;=$AF$35-0.5,"(3)",IF(AE27&gt;=$AH$35-0.5,"(4)",IF(AE27&gt;=$AI$35-0.5,"(5)",IF(AE27&gt;0,"(6)",""))))))),"S")))</f>
        <v>S</v>
      </c>
      <c r="AG27" s="47" t="str">
        <f aca="false">IF(AF27&lt;&gt;"",IF(AF27="S","S",ABS(AF27)),"")</f>
        <v>S</v>
      </c>
      <c r="AH27" s="44" t="str">
        <f aca="false">IF(SUM(Y27,AC27,AG27)&lt;&gt;0,AVERAGE(Y27,AC27,AG27),"0")</f>
        <v>0</v>
      </c>
      <c r="AI27" s="48" t="str">
        <f aca="false">IF(AH27="0",U27,(U27*$U$1+AH27*$AH$1)/($U$1+$AH$1))</f>
        <v>0</v>
      </c>
      <c r="AJ27" s="49"/>
    </row>
    <row r="28" customFormat="false" ht="14.75" hidden="false" customHeight="true" outlineLevel="0" collapsed="false">
      <c r="A28" s="50" t="n">
        <v>24</v>
      </c>
      <c r="B28" s="61"/>
      <c r="C28" s="73"/>
      <c r="D28" s="53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6" t="str">
        <f aca="false">IF(SUM(E28:T28)&gt;0,AVERAGE(E28:T28),"0")</f>
        <v>0</v>
      </c>
      <c r="V28" s="57"/>
      <c r="W28" s="58" t="n">
        <f aca="false">V28*100/$V$4</f>
        <v>0</v>
      </c>
      <c r="X28" s="59" t="str">
        <f aca="false">IF($D28=1,(IF(W28&gt;=$AD$34-0.5,1,IF(W28&gt;=$AE$34-0.5,2,IF(W28&gt;=$AF$34-0.5,3,IF(W28&gt;=$AH$34-0.5,4,IF(W28&gt;=$AI$34-0.5,5,IF(W28&gt;0,6,""))))))),IF($D28=2,(IF(W28&gt;=$AD$35-0.5,1,IF(W28&gt;=$AE$35-0.5,2,IF(W28&gt;=$AF$35-0.5,3,IF(W28&gt;=$AH$35-0.5,4,IF(W28&gt;=$AI$35-0.5,5,IF(W28&gt;0,6,""))))))),IF($D28="zd",(IF(W28&gt;=$AD$35-0.5,"(1)",IF(W28&gt;=$AE$35-0.5,"(2)",IF(W28&gt;=$AF$35-0.5,"(3)",IF(W28&gt;=$AH$35-0.5,"(4)",IF(W28&gt;=$AI$35-0.5,"(5)",IF(W28&gt;0,"(6)",""))))))),"S")))</f>
        <v>S</v>
      </c>
      <c r="Y28" s="59" t="str">
        <f aca="false">IF(X28&lt;&gt;"",IF(X28="S","S",ABS(X28)),"")</f>
        <v>S</v>
      </c>
      <c r="Z28" s="57"/>
      <c r="AA28" s="58" t="n">
        <f aca="false">Z28*100/$Z$4</f>
        <v>0</v>
      </c>
      <c r="AB28" s="59" t="str">
        <f aca="false">IF($D28=1,(IF(AA28&gt;=$AD$34-0.5,1,IF(AA28&gt;=$AE$34-0.5,2,IF(AA28&gt;=$AF$34-0.5,3,IF(AA28&gt;=$AH$34-0.5,4,IF(AA28&gt;=$AI$34-0.5,5,IF(AA28&gt;0,6,""))))))),IF($D28=2,(IF(AA28&gt;=$AD$35-0.5,1,IF(AA28&gt;=$AE$35-0.5,2,IF(AA28&gt;=$AF$35-0.5,3,IF(AA28&gt;=$AH$35-0.5,4,IF(AA28&gt;=$AI$35-0.5,5,IF(AA28&gt;0,6,""))))))),IF($D28="zd",(IF(AA28&gt;=$AD$35-0.5,"(1)",IF(AA28&gt;=$AE$35-0.5,"(2)",IF(AA28&gt;=$AF$35-0.5,"(3)",IF(AA28&gt;=$AH$35-0.5,"(4)",IF(AA28&gt;=$AI$35-0.5,"(5)",IF(AA28&gt;0,"(6)",""))))))),"S")))</f>
        <v>S</v>
      </c>
      <c r="AC28" s="59" t="str">
        <f aca="false">IF(AB28&lt;&gt;"",IF(AB28="S","S",ABS(AB28)),"")</f>
        <v>S</v>
      </c>
      <c r="AD28" s="57"/>
      <c r="AE28" s="58" t="n">
        <f aca="false">AD28*100/$AD$4</f>
        <v>0</v>
      </c>
      <c r="AF28" s="59" t="str">
        <f aca="false">IF($D28=1,(IF(AE28&gt;=$AD$34-0.5,1,IF(AE28&gt;=$AE$34-0.5,2,IF(AE28&gt;=$AF$34-0.5,3,IF(AE28&gt;=$AH$34-0.5,4,IF(AE28&gt;=$AI$34-0.5,5,IF(AE28&gt;0,6,""))))))),IF($D28=2,(IF(AE28&gt;=$AD$35-0.5,1,IF(AE28&gt;=$AE$35-0.5,2,IF(AE28&gt;=$AF$35-0.5,3,IF(AE28&gt;=$AH$35-0.5,4,IF(AE28&gt;=$AI$35-0.5,5,IF(AE28&gt;0,6,""))))))),IF($D28="zd",(IF(AE28&gt;=$AD$35-0.5,"(1)",IF(AE28&gt;=$AE$35-0.5,"(2)",IF(AE28&gt;=$AF$35-0.5,"(3)",IF(AE28&gt;=$AH$35-0.5,"(4)",IF(AE28&gt;=$AI$35-0.5,"(5)",IF(AE28&gt;0,"(6)",""))))))),"S")))</f>
        <v>S</v>
      </c>
      <c r="AG28" s="59" t="str">
        <f aca="false">IF(AF28&lt;&gt;"",IF(AF28="S","S",ABS(AF28)),"")</f>
        <v>S</v>
      </c>
      <c r="AH28" s="56" t="str">
        <f aca="false">IF(SUM(Y28,AC28,AG28)&lt;&gt;0,AVERAGE(Y28,AC28,AG28),"0")</f>
        <v>0</v>
      </c>
      <c r="AI28" s="60" t="str">
        <f aca="false">IF(AH28="0",U28,(U28*$U$1+AH28*$AH$1)/($U$1+$AH$1))</f>
        <v>0</v>
      </c>
      <c r="AJ28" s="61"/>
    </row>
    <row r="29" customFormat="false" ht="14.75" hidden="false" customHeight="true" outlineLevel="0" collapsed="false">
      <c r="A29" s="38" t="n">
        <v>25</v>
      </c>
      <c r="B29" s="74"/>
      <c r="C29" s="75"/>
      <c r="D29" s="62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 t="str">
        <f aca="false">IF(SUM(E29:T29)&gt;0,AVERAGE(E29:T29),"0")</f>
        <v>0</v>
      </c>
      <c r="V29" s="45"/>
      <c r="W29" s="46" t="n">
        <f aca="false">V29*100/$V$4</f>
        <v>0</v>
      </c>
      <c r="X29" s="47" t="str">
        <f aca="false">IF($D29=1,(IF(W29&gt;=$AD$34-0.5,1,IF(W29&gt;=$AE$34-0.5,2,IF(W29&gt;=$AF$34-0.5,3,IF(W29&gt;=$AH$34-0.5,4,IF(W29&gt;=$AI$34-0.5,5,IF(W29&gt;0,6,""))))))),IF($D29=2,(IF(W29&gt;=$AD$35-0.5,1,IF(W29&gt;=$AE$35-0.5,2,IF(W29&gt;=$AF$35-0.5,3,IF(W29&gt;=$AH$35-0.5,4,IF(W29&gt;=$AI$35-0.5,5,IF(W29&gt;0,6,""))))))),IF($D29="zd",(IF(W29&gt;=$AD$35-0.5,"(1)",IF(W29&gt;=$AE$35-0.5,"(2)",IF(W29&gt;=$AF$35-0.5,"(3)",IF(W29&gt;=$AH$35-0.5,"(4)",IF(W29&gt;=$AI$35-0.5,"(5)",IF(W29&gt;0,"(6)",""))))))),"S")))</f>
        <v>S</v>
      </c>
      <c r="Y29" s="47" t="str">
        <f aca="false">IF(X29&lt;&gt;"",IF(X29="S","S",ABS(X29)),"")</f>
        <v>S</v>
      </c>
      <c r="Z29" s="45"/>
      <c r="AA29" s="46" t="n">
        <f aca="false">Z29*100/$Z$4</f>
        <v>0</v>
      </c>
      <c r="AB29" s="47" t="str">
        <f aca="false">IF($D29=1,(IF(AA29&gt;=$AD$34-0.5,1,IF(AA29&gt;=$AE$34-0.5,2,IF(AA29&gt;=$AF$34-0.5,3,IF(AA29&gt;=$AH$34-0.5,4,IF(AA29&gt;=$AI$34-0.5,5,IF(AA29&gt;0,6,""))))))),IF($D29=2,(IF(AA29&gt;=$AD$35-0.5,1,IF(AA29&gt;=$AE$35-0.5,2,IF(AA29&gt;=$AF$35-0.5,3,IF(AA29&gt;=$AH$35-0.5,4,IF(AA29&gt;=$AI$35-0.5,5,IF(AA29&gt;0,6,""))))))),IF($D29="zd",(IF(AA29&gt;=$AD$35-0.5,"(1)",IF(AA29&gt;=$AE$35-0.5,"(2)",IF(AA29&gt;=$AF$35-0.5,"(3)",IF(AA29&gt;=$AH$35-0.5,"(4)",IF(AA29&gt;=$AI$35-0.5,"(5)",IF(AA29&gt;0,"(6)",""))))))),"S")))</f>
        <v>S</v>
      </c>
      <c r="AC29" s="47" t="str">
        <f aca="false">IF(AB29&lt;&gt;"",IF(AB29="S","S",ABS(AB29)),"")</f>
        <v>S</v>
      </c>
      <c r="AD29" s="45"/>
      <c r="AE29" s="46" t="n">
        <f aca="false">AD29*100/$AD$4</f>
        <v>0</v>
      </c>
      <c r="AF29" s="47" t="str">
        <f aca="false">IF($D29=1,(IF(AE29&gt;=$AD$34-0.5,1,IF(AE29&gt;=$AE$34-0.5,2,IF(AE29&gt;=$AF$34-0.5,3,IF(AE29&gt;=$AH$34-0.5,4,IF(AE29&gt;=$AI$34-0.5,5,IF(AE29&gt;0,6,""))))))),IF($D29=2,(IF(AE29&gt;=$AD$35-0.5,1,IF(AE29&gt;=$AE$35-0.5,2,IF(AE29&gt;=$AF$35-0.5,3,IF(AE29&gt;=$AH$35-0.5,4,IF(AE29&gt;=$AI$35-0.5,5,IF(AE29&gt;0,6,""))))))),IF($D29="zd",(IF(AE29&gt;=$AD$35-0.5,"(1)",IF(AE29&gt;=$AE$35-0.5,"(2)",IF(AE29&gt;=$AF$35-0.5,"(3)",IF(AE29&gt;=$AH$35-0.5,"(4)",IF(AE29&gt;=$AI$35-0.5,"(5)",IF(AE29&gt;0,"(6)",""))))))),"S")))</f>
        <v>S</v>
      </c>
      <c r="AG29" s="47" t="str">
        <f aca="false">IF(AF29&lt;&gt;"",IF(AF29="S","S",ABS(AF29)),"")</f>
        <v>S</v>
      </c>
      <c r="AH29" s="44" t="str">
        <f aca="false">IF(SUM(Y29,AC29,AG29)&lt;&gt;0,AVERAGE(Y29,AC29,AG29),"0")</f>
        <v>0</v>
      </c>
      <c r="AI29" s="48" t="str">
        <f aca="false">IF(AH29="0",U29,(U29*$U$1+AH29*$AH$1)/($U$1+$AH$1))</f>
        <v>0</v>
      </c>
      <c r="AJ29" s="49"/>
    </row>
    <row r="30" customFormat="false" ht="14.75" hidden="false" customHeight="true" outlineLevel="0" collapsed="false">
      <c r="A30" s="50" t="n">
        <v>26</v>
      </c>
      <c r="B30" s="76"/>
      <c r="C30" s="77"/>
      <c r="D30" s="53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6" t="str">
        <f aca="false">IF(SUM(E30:T30)&gt;0,AVERAGE(E30:T30),"0")</f>
        <v>0</v>
      </c>
      <c r="V30" s="57"/>
      <c r="W30" s="58" t="n">
        <f aca="false">V30*100/$V$4</f>
        <v>0</v>
      </c>
      <c r="X30" s="59" t="str">
        <f aca="false">IF($D30=1,(IF(W30&gt;=$AD$34-0.5,1,IF(W30&gt;=$AE$34-0.5,2,IF(W30&gt;=$AF$34-0.5,3,IF(W30&gt;=$AH$34-0.5,4,IF(W30&gt;=$AI$34-0.5,5,IF(W30&gt;0,6,""))))))),IF($D30=2,(IF(W30&gt;=$AD$35-0.5,1,IF(W30&gt;=$AE$35-0.5,2,IF(W30&gt;=$AF$35-0.5,3,IF(W30&gt;=$AH$35-0.5,4,IF(W30&gt;=$AI$35-0.5,5,IF(W30&gt;0,6,""))))))),IF($D30="zd",(IF(W30&gt;=$AD$35-0.5,"(1)",IF(W30&gt;=$AE$35-0.5,"(2)",IF(W30&gt;=$AF$35-0.5,"(3)",IF(W30&gt;=$AH$35-0.5,"(4)",IF(W30&gt;=$AI$35-0.5,"(5)",IF(W30&gt;0,"(6)",""))))))),"S")))</f>
        <v>S</v>
      </c>
      <c r="Y30" s="59" t="str">
        <f aca="false">IF(X30&lt;&gt;"",IF(X30="S","S",ABS(X30)),"")</f>
        <v>S</v>
      </c>
      <c r="Z30" s="57"/>
      <c r="AA30" s="58" t="n">
        <f aca="false">Z30*100/$Z$4</f>
        <v>0</v>
      </c>
      <c r="AB30" s="59" t="str">
        <f aca="false">IF($D30=1,(IF(AA30&gt;=$AD$34-0.5,1,IF(AA30&gt;=$AE$34-0.5,2,IF(AA30&gt;=$AF$34-0.5,3,IF(AA30&gt;=$AH$34-0.5,4,IF(AA30&gt;=$AI$34-0.5,5,IF(AA30&gt;0,6,""))))))),IF($D30=2,(IF(AA30&gt;=$AD$35-0.5,1,IF(AA30&gt;=$AE$35-0.5,2,IF(AA30&gt;=$AF$35-0.5,3,IF(AA30&gt;=$AH$35-0.5,4,IF(AA30&gt;=$AI$35-0.5,5,IF(AA30&gt;0,6,""))))))),IF($D30="zd",(IF(AA30&gt;=$AD$35-0.5,"(1)",IF(AA30&gt;=$AE$35-0.5,"(2)",IF(AA30&gt;=$AF$35-0.5,"(3)",IF(AA30&gt;=$AH$35-0.5,"(4)",IF(AA30&gt;=$AI$35-0.5,"(5)",IF(AA30&gt;0,"(6)",""))))))),"S")))</f>
        <v>S</v>
      </c>
      <c r="AC30" s="59" t="str">
        <f aca="false">IF(AB30&lt;&gt;"",IF(AB30="S","S",ABS(AB30)),"")</f>
        <v>S</v>
      </c>
      <c r="AD30" s="57"/>
      <c r="AE30" s="58" t="n">
        <f aca="false">AD30*100/$AD$4</f>
        <v>0</v>
      </c>
      <c r="AF30" s="59" t="str">
        <f aca="false">IF($D30=1,(IF(AE30&gt;=$AD$34-0.5,1,IF(AE30&gt;=$AE$34-0.5,2,IF(AE30&gt;=$AF$34-0.5,3,IF(AE30&gt;=$AH$34-0.5,4,IF(AE30&gt;=$AI$34-0.5,5,IF(AE30&gt;0,6,""))))))),IF($D30=2,(IF(AE30&gt;=$AD$35-0.5,1,IF(AE30&gt;=$AE$35-0.5,2,IF(AE30&gt;=$AF$35-0.5,3,IF(AE30&gt;=$AH$35-0.5,4,IF(AE30&gt;=$AI$35-0.5,5,IF(AE30&gt;0,6,""))))))),IF($D30="zd",(IF(AE30&gt;=$AD$35-0.5,"(1)",IF(AE30&gt;=$AE$35-0.5,"(2)",IF(AE30&gt;=$AF$35-0.5,"(3)",IF(AE30&gt;=$AH$35-0.5,"(4)",IF(AE30&gt;=$AI$35-0.5,"(5)",IF(AE30&gt;0,"(6)",""))))))),"S")))</f>
        <v>S</v>
      </c>
      <c r="AG30" s="59" t="str">
        <f aca="false">IF(AF30&lt;&gt;"",IF(AF30="S","S",ABS(AF30)),"")</f>
        <v>S</v>
      </c>
      <c r="AH30" s="56" t="str">
        <f aca="false">IF(SUM(Y30,AC30,AG30)&lt;&gt;0,AVERAGE(Y30,AC30,AG30),"0")</f>
        <v>0</v>
      </c>
      <c r="AI30" s="60" t="str">
        <f aca="false">IF(AH30="0",U30,(U30*$U$1+AH30*$AH$1)/($U$1+$AH$1))</f>
        <v>0</v>
      </c>
      <c r="AJ30" s="61"/>
    </row>
    <row r="31" customFormat="false" ht="14.75" hidden="false" customHeight="true" outlineLevel="0" collapsed="false">
      <c r="A31" s="38" t="n">
        <v>27</v>
      </c>
      <c r="B31" s="74"/>
      <c r="C31" s="75"/>
      <c r="D31" s="78"/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 t="str">
        <f aca="false">IF(SUM(E31:T31)&gt;0,AVERAGE(E31:T31),"0")</f>
        <v>0</v>
      </c>
      <c r="V31" s="45"/>
      <c r="W31" s="46" t="n">
        <f aca="false">V31*100/$V$4</f>
        <v>0</v>
      </c>
      <c r="X31" s="47" t="str">
        <f aca="false">IF($D31=1,(IF(W31&gt;=$AD$34-0.5,1,IF(W31&gt;=$AE$34-0.5,2,IF(W31&gt;=$AF$34-0.5,3,IF(W31&gt;=$AH$34-0.5,4,IF(W31&gt;=$AI$34-0.5,5,IF(W31&gt;0,6,""))))))),IF($D31=2,(IF(W31&gt;=$AD$35-0.5,1,IF(W31&gt;=$AE$35-0.5,2,IF(W31&gt;=$AF$35-0.5,3,IF(W31&gt;=$AH$35-0.5,4,IF(W31&gt;=$AI$35-0.5,5,IF(W31&gt;0,6,""))))))),IF($D31="zd",(IF(W31&gt;=$AD$35-0.5,"(1)",IF(W31&gt;=$AE$35-0.5,"(2)",IF(W31&gt;=$AF$35-0.5,"(3)",IF(W31&gt;=$AH$35-0.5,"(4)",IF(W31&gt;=$AI$35-0.5,"(5)",IF(W31&gt;0,"(6)",""))))))),"S")))</f>
        <v>S</v>
      </c>
      <c r="Y31" s="47" t="str">
        <f aca="false">IF(X31&lt;&gt;"",IF(X31="S","S",ABS(X31)),"")</f>
        <v>S</v>
      </c>
      <c r="Z31" s="45"/>
      <c r="AA31" s="46" t="n">
        <f aca="false">Z31*100/$Z$4</f>
        <v>0</v>
      </c>
      <c r="AB31" s="47" t="str">
        <f aca="false">IF($D31=1,(IF(AA31&gt;=$AD$34-0.5,1,IF(AA31&gt;=$AE$34-0.5,2,IF(AA31&gt;=$AF$34-0.5,3,IF(AA31&gt;=$AH$34-0.5,4,IF(AA31&gt;=$AI$34-0.5,5,IF(AA31&gt;0,6,""))))))),IF($D31=2,(IF(AA31&gt;=$AD$35-0.5,1,IF(AA31&gt;=$AE$35-0.5,2,IF(AA31&gt;=$AF$35-0.5,3,IF(AA31&gt;=$AH$35-0.5,4,IF(AA31&gt;=$AI$35-0.5,5,IF(AA31&gt;0,6,""))))))),IF($D31="zd",(IF(AA31&gt;=$AD$35-0.5,"(1)",IF(AA31&gt;=$AE$35-0.5,"(2)",IF(AA31&gt;=$AF$35-0.5,"(3)",IF(AA31&gt;=$AH$35-0.5,"(4)",IF(AA31&gt;=$AI$35-0.5,"(5)",IF(AA31&gt;0,"(6)",""))))))),"S")))</f>
        <v>S</v>
      </c>
      <c r="AC31" s="47" t="str">
        <f aca="false">IF(AB31&lt;&gt;"",IF(AB31="S","S",ABS(AB31)),"")</f>
        <v>S</v>
      </c>
      <c r="AD31" s="45"/>
      <c r="AE31" s="46" t="n">
        <f aca="false">AD31*100/$AD$4</f>
        <v>0</v>
      </c>
      <c r="AF31" s="47" t="str">
        <f aca="false">IF($D31=1,(IF(AE31&gt;=$AD$34-0.5,1,IF(AE31&gt;=$AE$34-0.5,2,IF(AE31&gt;=$AF$34-0.5,3,IF(AE31&gt;=$AH$34-0.5,4,IF(AE31&gt;=$AI$34-0.5,5,IF(AE31&gt;0,6,""))))))),IF($D31=2,(IF(AE31&gt;=$AD$35-0.5,1,IF(AE31&gt;=$AE$35-0.5,2,IF(AE31&gt;=$AF$35-0.5,3,IF(AE31&gt;=$AH$35-0.5,4,IF(AE31&gt;=$AI$35-0.5,5,IF(AE31&gt;0,6,""))))))),IF($D31="zd",(IF(AE31&gt;=$AD$35-0.5,"(1)",IF(AE31&gt;=$AE$35-0.5,"(2)",IF(AE31&gt;=$AF$35-0.5,"(3)",IF(AE31&gt;=$AH$35-0.5,"(4)",IF(AE31&gt;=$AI$35-0.5,"(5)",IF(AE31&gt;0,"(6)",""))))))),"S")))</f>
        <v>S</v>
      </c>
      <c r="AG31" s="47" t="str">
        <f aca="false">IF(AF31&lt;&gt;"",IF(AF31="S","S",ABS(AF31)),"")</f>
        <v>S</v>
      </c>
      <c r="AH31" s="44" t="str">
        <f aca="false">IF(SUM(Y31,AC31,AG31)&lt;&gt;0,AVERAGE(Y31,AC31,AG31),"0")</f>
        <v>0</v>
      </c>
      <c r="AI31" s="48" t="str">
        <f aca="false">IF(AH31="0",U31,(U31*$U$1+AH31*$AH$1)/($U$1+$AH$1))</f>
        <v>0</v>
      </c>
      <c r="AJ31" s="49"/>
    </row>
    <row r="32" customFormat="false" ht="14.75" hidden="false" customHeight="true" outlineLevel="0" collapsed="false">
      <c r="A32" s="79" t="s">
        <v>36</v>
      </c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  <c r="U32" s="83"/>
      <c r="V32" s="84"/>
      <c r="W32" s="83"/>
      <c r="X32" s="83"/>
      <c r="Y32" s="85" t="s">
        <v>37</v>
      </c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</row>
    <row r="33" customFormat="false" ht="14.75" hidden="false" customHeight="true" outlineLevel="0" collapsed="false">
      <c r="A33" s="86" t="s">
        <v>38</v>
      </c>
      <c r="B33" s="86"/>
      <c r="D33" s="87" t="s">
        <v>39</v>
      </c>
      <c r="E33" s="87"/>
      <c r="F33" s="87"/>
      <c r="G33" s="87"/>
      <c r="H33" s="87"/>
      <c r="I33" s="87"/>
      <c r="J33" s="88" t="n">
        <f aca="false">COUNTIF(D5:D31,1)</f>
        <v>3</v>
      </c>
      <c r="N33" s="89" t="s">
        <v>15</v>
      </c>
      <c r="O33" s="89"/>
      <c r="P33" s="89"/>
      <c r="Q33" s="89"/>
      <c r="R33" s="89"/>
      <c r="X33" s="90" t="s">
        <v>40</v>
      </c>
      <c r="Y33" s="90"/>
      <c r="Z33" s="90"/>
      <c r="AA33" s="90" t="s">
        <v>14</v>
      </c>
      <c r="AB33" s="90"/>
      <c r="AC33" s="91"/>
      <c r="AD33" s="91" t="n">
        <v>1</v>
      </c>
      <c r="AE33" s="92" t="n">
        <v>2</v>
      </c>
      <c r="AF33" s="91" t="n">
        <v>3</v>
      </c>
      <c r="AG33" s="91"/>
      <c r="AH33" s="92" t="n">
        <v>4</v>
      </c>
      <c r="AI33" s="91" t="n">
        <v>5</v>
      </c>
      <c r="AJ33" s="93" t="n">
        <v>6</v>
      </c>
    </row>
    <row r="34" customFormat="false" ht="14.75" hidden="false" customHeight="true" outlineLevel="0" collapsed="false">
      <c r="A34" s="79"/>
      <c r="B34" s="94" t="s">
        <v>41</v>
      </c>
      <c r="C34" s="81"/>
      <c r="D34" s="95" t="s">
        <v>42</v>
      </c>
      <c r="E34" s="95"/>
      <c r="F34" s="95"/>
      <c r="G34" s="95"/>
      <c r="H34" s="95"/>
      <c r="I34" s="95"/>
      <c r="J34" s="96" t="n">
        <f aca="false">COUNTIF(D5:D31,2)</f>
        <v>3</v>
      </c>
      <c r="N34" s="89"/>
      <c r="O34" s="89"/>
      <c r="P34" s="89"/>
      <c r="Q34" s="89"/>
      <c r="R34" s="89"/>
      <c r="X34" s="90" t="n">
        <v>1</v>
      </c>
      <c r="Y34" s="90"/>
      <c r="Z34" s="90"/>
      <c r="AA34" s="90" t="s">
        <v>43</v>
      </c>
      <c r="AB34" s="90"/>
      <c r="AC34" s="91"/>
      <c r="AD34" s="97" t="n">
        <v>95</v>
      </c>
      <c r="AE34" s="97" t="n">
        <v>80</v>
      </c>
      <c r="AF34" s="97" t="n">
        <v>65</v>
      </c>
      <c r="AG34" s="97"/>
      <c r="AH34" s="97" t="n">
        <v>50</v>
      </c>
      <c r="AI34" s="97" t="n">
        <v>25</v>
      </c>
      <c r="AJ34" s="98"/>
    </row>
    <row r="35" customFormat="false" ht="14.75" hidden="false" customHeight="true" outlineLevel="0" collapsed="false">
      <c r="A35" s="79"/>
      <c r="B35" s="80"/>
      <c r="C35" s="81"/>
      <c r="D35" s="87" t="s">
        <v>44</v>
      </c>
      <c r="E35" s="87"/>
      <c r="F35" s="87"/>
      <c r="G35" s="87"/>
      <c r="H35" s="87"/>
      <c r="I35" s="87"/>
      <c r="J35" s="88" t="n">
        <f aca="false">COUNTIF(D5:D31,"zd")</f>
        <v>3</v>
      </c>
      <c r="M35" s="81"/>
      <c r="N35" s="81"/>
      <c r="O35" s="81"/>
      <c r="P35" s="81"/>
      <c r="Q35" s="81"/>
      <c r="R35" s="81"/>
      <c r="X35" s="90" t="n">
        <v>2</v>
      </c>
      <c r="Y35" s="90"/>
      <c r="Z35" s="90"/>
      <c r="AA35" s="90" t="s">
        <v>43</v>
      </c>
      <c r="AB35" s="90"/>
      <c r="AC35" s="91"/>
      <c r="AD35" s="99" t="n">
        <v>90</v>
      </c>
      <c r="AE35" s="99" t="n">
        <v>75</v>
      </c>
      <c r="AF35" s="99" t="n">
        <v>60</v>
      </c>
      <c r="AG35" s="99"/>
      <c r="AH35" s="99" t="n">
        <v>45</v>
      </c>
      <c r="AI35" s="99" t="n">
        <v>20</v>
      </c>
      <c r="AJ35" s="98"/>
    </row>
    <row r="36" customFormat="false" ht="14.75" hidden="false" customHeight="true" outlineLevel="0" collapsed="false">
      <c r="A36" s="100" t="s">
        <v>45</v>
      </c>
      <c r="B36" s="101" t="n">
        <f aca="true">TODAY()</f>
        <v>44605</v>
      </c>
      <c r="C36" s="102"/>
      <c r="D36" s="102"/>
      <c r="E36" s="81"/>
      <c r="F36" s="81"/>
      <c r="G36" s="81"/>
      <c r="H36" s="81"/>
      <c r="I36" s="103" t="s">
        <v>46</v>
      </c>
      <c r="J36" s="81" t="n">
        <f aca="false">SUM(J33:J35)</f>
        <v>9</v>
      </c>
      <c r="M36" s="81"/>
      <c r="N36" s="81"/>
      <c r="O36" s="81"/>
      <c r="P36" s="81"/>
      <c r="Q36" s="81"/>
      <c r="R36" s="81"/>
      <c r="AA36" s="104"/>
      <c r="AB36" s="105"/>
      <c r="AC36" s="105"/>
      <c r="AD36" s="105"/>
      <c r="AE36" s="105"/>
      <c r="AF36" s="105"/>
      <c r="AG36" s="105"/>
      <c r="AH36" s="105"/>
      <c r="AI36" s="105"/>
      <c r="AJ36" s="106" t="s">
        <v>47</v>
      </c>
    </row>
    <row r="37" customFormat="false" ht="15" hidden="false" customHeight="true" outlineLevel="0" collapsed="false">
      <c r="A37" s="107"/>
      <c r="B37" s="107"/>
      <c r="C37" s="108"/>
      <c r="D37" s="108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109"/>
      <c r="U37" s="83"/>
      <c r="V37" s="110"/>
      <c r="W37" s="110"/>
      <c r="X37" s="110"/>
      <c r="Y37" s="110"/>
      <c r="Z37" s="110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</row>
    <row r="38" customFormat="false" ht="15" hidden="false" customHeight="true" outlineLevel="0" collapsed="false">
      <c r="A38" s="112" t="str">
        <f aca="false">A1</f>
        <v>Schuljahr 20Xx/Xx</v>
      </c>
      <c r="C38" s="83"/>
      <c r="D38" s="113" t="s">
        <v>48</v>
      </c>
      <c r="E38" s="83"/>
      <c r="F38" s="83"/>
      <c r="G38" s="83"/>
      <c r="H38" s="83"/>
      <c r="I38" s="83"/>
      <c r="J38" s="81"/>
      <c r="K38" s="81"/>
      <c r="L38" s="83"/>
      <c r="M38" s="81"/>
      <c r="N38" s="81"/>
      <c r="O38" s="81"/>
      <c r="P38" s="81"/>
      <c r="Q38" s="81"/>
      <c r="R38" s="81"/>
      <c r="S38" s="81"/>
      <c r="T38" s="82"/>
      <c r="U38" s="83"/>
      <c r="V38" s="84"/>
      <c r="W38" s="83"/>
      <c r="X38" s="83"/>
      <c r="Y38" s="83"/>
      <c r="Z38" s="84"/>
      <c r="AA38" s="83"/>
      <c r="AB38" s="83"/>
      <c r="AC38" s="83"/>
      <c r="AD38" s="84"/>
      <c r="AE38" s="83"/>
    </row>
    <row r="39" customFormat="false" ht="15" hidden="false" customHeight="true" outlineLevel="0" collapsed="false">
      <c r="A39" s="114" t="s">
        <v>15</v>
      </c>
      <c r="C39" s="83"/>
      <c r="D39" s="115" t="s">
        <v>49</v>
      </c>
      <c r="E39" s="83"/>
      <c r="F39" s="83"/>
      <c r="G39" s="83"/>
      <c r="H39" s="83"/>
      <c r="I39" s="83"/>
      <c r="J39" s="81"/>
      <c r="K39" s="81"/>
      <c r="L39" s="83"/>
      <c r="M39" s="81"/>
      <c r="N39" s="81"/>
      <c r="O39" s="81"/>
      <c r="P39" s="81"/>
      <c r="Q39" s="81"/>
      <c r="R39" s="81"/>
      <c r="S39" s="81"/>
      <c r="T39" s="82"/>
      <c r="U39" s="83"/>
      <c r="V39" s="84"/>
      <c r="W39" s="83"/>
      <c r="X39" s="83"/>
      <c r="Y39" s="83"/>
      <c r="Z39" s="84"/>
      <c r="AA39" s="83"/>
      <c r="AB39" s="83"/>
      <c r="AC39" s="83"/>
      <c r="AD39" s="84"/>
      <c r="AE39" s="83"/>
      <c r="AF39" s="83"/>
      <c r="AG39" s="83"/>
      <c r="AH39" s="83"/>
      <c r="AI39" s="109"/>
      <c r="AJ39" s="83"/>
    </row>
    <row r="40" customFormat="false" ht="15" hidden="false" customHeight="true" outlineLevel="0" collapsed="false">
      <c r="A40" s="112" t="str">
        <f aca="false">A3&amp;" "&amp;C3</f>
        <v>Klasse Kurs Xx</v>
      </c>
      <c r="C40" s="83"/>
      <c r="D40" s="116"/>
      <c r="E40" s="83"/>
      <c r="F40" s="83"/>
      <c r="G40" s="83"/>
      <c r="H40" s="83"/>
      <c r="I40" s="83"/>
      <c r="J40" s="81"/>
      <c r="K40" s="81"/>
      <c r="L40" s="83"/>
      <c r="M40" s="81"/>
      <c r="N40" s="81"/>
      <c r="O40" s="81"/>
      <c r="P40" s="81"/>
      <c r="Q40" s="81"/>
      <c r="R40" s="81"/>
      <c r="S40" s="81"/>
      <c r="T40" s="82"/>
      <c r="U40" s="83"/>
      <c r="V40" s="84"/>
      <c r="W40" s="83"/>
      <c r="X40" s="83"/>
      <c r="Y40" s="83"/>
      <c r="Z40" s="84"/>
      <c r="AA40" s="83"/>
      <c r="AB40" s="83"/>
      <c r="AC40" s="83"/>
      <c r="AD40" s="84"/>
      <c r="AE40" s="83"/>
      <c r="AF40" s="83"/>
      <c r="AG40" s="83"/>
      <c r="AH40" s="83"/>
      <c r="AI40" s="109"/>
      <c r="AJ40" s="83"/>
    </row>
    <row r="41" customFormat="false" ht="15" hidden="false" customHeight="true" outlineLevel="0" collapsed="false">
      <c r="A41" s="112" t="str">
        <f aca="false">A2</f>
        <v>Fach</v>
      </c>
      <c r="C41" s="117"/>
      <c r="D41" s="83" t="s">
        <v>50</v>
      </c>
      <c r="E41" s="83"/>
      <c r="F41" s="118" t="s">
        <v>51</v>
      </c>
      <c r="G41" s="119" t="n">
        <f aca="false">IF(SUM($X$5:$X$31)&gt;0,AVERAGE($X5:$X31),"0")</f>
        <v>3</v>
      </c>
      <c r="H41" s="119"/>
      <c r="N41" s="83" t="s">
        <v>52</v>
      </c>
      <c r="O41" s="83"/>
      <c r="P41" s="120" t="s">
        <v>51</v>
      </c>
      <c r="Q41" s="119" t="str">
        <f aca="false">IF(SUM($AB$5:$AB$31)&gt;0,AVERAGE($AB$5:$AB$31),"0")</f>
        <v>0</v>
      </c>
      <c r="R41" s="119"/>
      <c r="S41" s="1"/>
      <c r="W41" s="2"/>
      <c r="X41" s="83" t="s">
        <v>53</v>
      </c>
      <c r="Y41" s="84"/>
      <c r="AA41" s="120" t="s">
        <v>51</v>
      </c>
      <c r="AB41" s="119" t="str">
        <f aca="false">IF(SUM($AF$5:$AF$31)&gt;0,AVERAGE($AF$5:$AF$31),"0")</f>
        <v>0</v>
      </c>
      <c r="AC41" s="119"/>
      <c r="AD41" s="119"/>
    </row>
    <row r="42" customFormat="false" ht="15" hidden="false" customHeight="false" outlineLevel="0" collapsed="false">
      <c r="C42" s="117"/>
      <c r="D42" s="121"/>
      <c r="E42" s="122" t="s">
        <v>54</v>
      </c>
      <c r="F42" s="122"/>
      <c r="G42" s="122"/>
      <c r="H42" s="123" t="s">
        <v>55</v>
      </c>
      <c r="I42" s="123"/>
      <c r="J42" s="123"/>
      <c r="K42" s="124"/>
      <c r="N42" s="121"/>
      <c r="O42" s="122" t="s">
        <v>54</v>
      </c>
      <c r="P42" s="122"/>
      <c r="Q42" s="122"/>
      <c r="R42" s="123" t="s">
        <v>55</v>
      </c>
      <c r="S42" s="123"/>
      <c r="T42" s="123"/>
      <c r="U42" s="124"/>
      <c r="X42" s="121"/>
      <c r="Y42" s="121"/>
      <c r="Z42" s="122" t="s">
        <v>54</v>
      </c>
      <c r="AA42" s="122"/>
      <c r="AB42" s="122"/>
      <c r="AC42" s="2"/>
      <c r="AD42" s="125" t="s">
        <v>55</v>
      </c>
      <c r="AE42" s="125"/>
      <c r="AF42" s="125"/>
    </row>
    <row r="43" customFormat="false" ht="15" hidden="false" customHeight="true" outlineLevel="0" collapsed="false">
      <c r="A43" s="83"/>
      <c r="B43" s="83"/>
      <c r="C43" s="126" t="s">
        <v>56</v>
      </c>
      <c r="D43" s="127" t="n">
        <v>1</v>
      </c>
      <c r="E43" s="128" t="n">
        <f aca="false">V4</f>
        <v>50</v>
      </c>
      <c r="F43" s="129" t="s">
        <v>57</v>
      </c>
      <c r="G43" s="130" t="n">
        <f aca="false">IF(ROUNDDOWN($E$43*$AD$34%,0)/($E$43/100)&lt;$AD$34%*100-0.5,ROUNDUP($E$43*$AD$34%,0),ROUNDDOWN($E$43*$AD$34%,0))</f>
        <v>48</v>
      </c>
      <c r="H43" s="131" t="n">
        <f aca="false">V4</f>
        <v>50</v>
      </c>
      <c r="I43" s="132" t="s">
        <v>57</v>
      </c>
      <c r="J43" s="130" t="n">
        <f aca="false">IF(ROUNDDOWN($E$43*$AD$35%,0)/($E$43/100)&lt;$AD$35%*100-0.5,ROUNDUP($E$43*$AD$35%,0),ROUNDDOWN($E$43*$AD$35%,0))</f>
        <v>45</v>
      </c>
      <c r="K43" s="133" t="n">
        <f aca="false">COUNTIF($X$5:$X$31,1)</f>
        <v>0</v>
      </c>
      <c r="L43" s="134" t="str">
        <f aca="false">IF(K56&lt;&gt;0,IF(L54&lt;=30%,"","&gt; 30% (Genehmigung!)"),"")</f>
        <v/>
      </c>
      <c r="N43" s="127" t="n">
        <v>1</v>
      </c>
      <c r="O43" s="128" t="n">
        <f aca="false">Z4</f>
        <v>60</v>
      </c>
      <c r="P43" s="129" t="s">
        <v>57</v>
      </c>
      <c r="Q43" s="130" t="n">
        <f aca="false">IF(ROUNDDOWN($O$43*$AD$34%,0)/($O$43/100)&lt;$AD$34%*100-0.5,ROUNDUP($O$43*$AD$34%,0),ROUNDDOWN($O$43*$AD$34%,0))</f>
        <v>57</v>
      </c>
      <c r="R43" s="131" t="n">
        <f aca="false">Z4</f>
        <v>60</v>
      </c>
      <c r="S43" s="132" t="s">
        <v>57</v>
      </c>
      <c r="T43" s="130" t="n">
        <f aca="false">IF(ROUNDDOWN($O$43*$AD$35%,0)/($O$43/100)&lt;$AD$35%*100-0.5,ROUNDUP($O$43*$AD$35%,0),ROUNDDOWN($O$43*$AD$35%,0))</f>
        <v>54</v>
      </c>
      <c r="U43" s="133" t="n">
        <f aca="false">COUNTIF($AB$5:$AB$31,1)</f>
        <v>0</v>
      </c>
      <c r="V43" s="134" t="str">
        <f aca="false">IF(U56&lt;&gt;0,IF(V54&lt;=30%,"","&gt; 30% (Genehmigung!)"),"")</f>
        <v/>
      </c>
      <c r="X43" s="127" t="n">
        <v>1</v>
      </c>
      <c r="Y43" s="135"/>
      <c r="Z43" s="136" t="n">
        <f aca="false">AD4</f>
        <v>70</v>
      </c>
      <c r="AA43" s="129" t="s">
        <v>57</v>
      </c>
      <c r="AB43" s="137" t="n">
        <f aca="false">IF(ROUNDDOWN($Z$43*$AD$34%,0)/($Z$43/100)&lt;$AD$34%*100-0.5,ROUNDUP($Z$43*$AD$34%,0),ROUNDDOWN($Z$43*$AD$34%,0))</f>
        <v>67</v>
      </c>
      <c r="AC43" s="135"/>
      <c r="AD43" s="138" t="n">
        <f aca="false">AD4</f>
        <v>70</v>
      </c>
      <c r="AE43" s="129" t="s">
        <v>57</v>
      </c>
      <c r="AF43" s="137" t="n">
        <f aca="false">IF(ROUNDDOWN($Z$43*$AD$35%,0)/($Z$43/100)&lt;$AD$35%*100-0.5,ROUNDUP($Z$43*$AD$35%,0),ROUNDDOWN($Z$43*$AD$35%,0))</f>
        <v>63</v>
      </c>
      <c r="AG43" s="139"/>
      <c r="AH43" s="133" t="n">
        <f aca="false">COUNTIF($AF$5:$AF$31,1)</f>
        <v>0</v>
      </c>
      <c r="AI43" s="134" t="str">
        <f aca="false">IF(AH56&lt;&gt;0,IF(AI54&lt;=30%,"","&gt; 30% (Genehmigung!)"),"")</f>
        <v/>
      </c>
    </row>
    <row r="44" customFormat="false" ht="15" hidden="false" customHeight="true" outlineLevel="0" collapsed="false">
      <c r="A44" s="83"/>
      <c r="B44" s="83"/>
      <c r="C44" s="126"/>
      <c r="D44" s="140" t="n">
        <v>2</v>
      </c>
      <c r="E44" s="141" t="n">
        <f aca="false">G43-1</f>
        <v>47</v>
      </c>
      <c r="F44" s="142" t="s">
        <v>57</v>
      </c>
      <c r="G44" s="143" t="n">
        <f aca="false">IF(ROUNDDOWN($E$43*$AE$34%,0)/($E$43/100)&lt;$AE$34%*100-0.5,ROUNDUP($E$43*$AE$34%,0),ROUNDDOWN($E$43*$AE$34%,0))</f>
        <v>40</v>
      </c>
      <c r="H44" s="141" t="n">
        <f aca="false">J43-1</f>
        <v>44</v>
      </c>
      <c r="I44" s="142" t="s">
        <v>57</v>
      </c>
      <c r="J44" s="143" t="n">
        <f aca="false">IF(ROUNDDOWN($E$43*$AE$35%,0)/($E$43/100)&lt;$AE$35%*100-0.5,ROUNDUP($E$43*$AE$35%,0),ROUNDDOWN($E$43*$AE$35%,0))</f>
        <v>38</v>
      </c>
      <c r="K44" s="144" t="n">
        <f aca="false">COUNTIF($X$5:$X$31,2)</f>
        <v>3</v>
      </c>
      <c r="L44" s="134"/>
      <c r="N44" s="140" t="n">
        <v>2</v>
      </c>
      <c r="O44" s="141" t="n">
        <f aca="false">Q43-1</f>
        <v>56</v>
      </c>
      <c r="P44" s="142" t="s">
        <v>57</v>
      </c>
      <c r="Q44" s="143" t="n">
        <f aca="false">IF(ROUNDDOWN($O$43*$AE$34%,0)/($O$43/100)&lt;$AE$34%*100-0.5,ROUNDUP($O$43*$AE$34%,0),ROUNDDOWN($O$43*$AE$34%,0))</f>
        <v>48</v>
      </c>
      <c r="R44" s="141" t="n">
        <f aca="false">T43-1</f>
        <v>53</v>
      </c>
      <c r="S44" s="142" t="s">
        <v>57</v>
      </c>
      <c r="T44" s="143" t="n">
        <f aca="false">IF(ROUNDDOWN($O$43*$AE$35%,0)/($O$43/100)&lt;$AE$35%*100-0.5,ROUNDUP($O$43*$AE$35%,0),ROUNDDOWN($O$43*$AE$35%,0))</f>
        <v>45</v>
      </c>
      <c r="U44" s="144" t="n">
        <f aca="false">COUNTIF($AB$5:$AB$31,2)</f>
        <v>0</v>
      </c>
      <c r="V44" s="134"/>
      <c r="X44" s="140" t="n">
        <v>2</v>
      </c>
      <c r="Y44" s="135"/>
      <c r="Z44" s="145" t="n">
        <f aca="false">AB43-1</f>
        <v>66</v>
      </c>
      <c r="AA44" s="142" t="s">
        <v>57</v>
      </c>
      <c r="AB44" s="146" t="n">
        <f aca="false">IF(ROUNDDOWN($Z$43*$AE$34%,0)/($Z$43/100)&lt;$AE$34%*100-0.5,ROUNDUP($Z$43*$AE$34%,0),ROUNDDOWN($Z$43*$AE$34%,0))</f>
        <v>56</v>
      </c>
      <c r="AC44" s="135"/>
      <c r="AD44" s="145" t="n">
        <f aca="false">AF43-1</f>
        <v>62</v>
      </c>
      <c r="AE44" s="142" t="s">
        <v>57</v>
      </c>
      <c r="AF44" s="146" t="n">
        <f aca="false">IF(ROUNDDOWN($Z$43*$AE$35%,0)/($Z$43/100)&lt;$AE$35%*100-0.5,ROUNDUP($Z$43*$AE$35%,0),ROUNDDOWN($Z$43*$AE$35%,0))</f>
        <v>53</v>
      </c>
      <c r="AG44" s="147"/>
      <c r="AH44" s="144" t="n">
        <f aca="false">COUNTIF($AF$5:$AF$31,2)</f>
        <v>0</v>
      </c>
      <c r="AI44" s="134"/>
    </row>
    <row r="45" customFormat="false" ht="15" hidden="false" customHeight="true" outlineLevel="0" collapsed="false">
      <c r="A45" s="83"/>
      <c r="B45" s="83"/>
      <c r="C45" s="126"/>
      <c r="D45" s="127" t="n">
        <v>3</v>
      </c>
      <c r="E45" s="128" t="n">
        <f aca="false">G44-1</f>
        <v>39</v>
      </c>
      <c r="F45" s="129" t="s">
        <v>57</v>
      </c>
      <c r="G45" s="130" t="n">
        <f aca="false">IF(ROUNDDOWN($E$43*$AF$34%,0)/($E$43/100)&lt;$AF$34%*100-0.5,ROUNDUP($E$43*$AF$34%,0),ROUNDDOWN($E$43*$AF$34%,0))</f>
        <v>33</v>
      </c>
      <c r="H45" s="128" t="n">
        <f aca="false">J44-1</f>
        <v>37</v>
      </c>
      <c r="I45" s="129" t="s">
        <v>57</v>
      </c>
      <c r="J45" s="130" t="n">
        <f aca="false">IF(ROUNDDOWN($E$43*$AF$34%,0)/($E$43/100)&lt;$AF$34%*100-0.5,ROUNDUP($E$43*$AF$34%,0),ROUNDDOWN($E$43*$AF$34%,0))</f>
        <v>33</v>
      </c>
      <c r="K45" s="133" t="n">
        <f aca="false">COUNTIF($X$5:$X$31,3)</f>
        <v>1</v>
      </c>
      <c r="L45" s="134"/>
      <c r="N45" s="127" t="n">
        <v>3</v>
      </c>
      <c r="O45" s="128" t="n">
        <f aca="false">Q44-1</f>
        <v>47</v>
      </c>
      <c r="P45" s="129" t="s">
        <v>57</v>
      </c>
      <c r="Q45" s="130" t="n">
        <f aca="false">IF(ROUNDDOWN($O$43*$AF$34%,0)/($O$43/100)&lt;$AF$34%*100-0.5,ROUNDUP($O$43*$AF$34%,0),ROUNDDOWN($O$43*$AF$34%,0))</f>
        <v>39</v>
      </c>
      <c r="R45" s="128" t="n">
        <f aca="false">T44-1</f>
        <v>44</v>
      </c>
      <c r="S45" s="129" t="s">
        <v>57</v>
      </c>
      <c r="T45" s="130" t="n">
        <f aca="false">IF(ROUNDDOWN($O$43*$AF$35%,0)/($O$43/100)&lt;$AF$35%*100-0.5,ROUNDUP($O$43*$AF$35%,0),ROUNDDOWN($O$43*$AF$35%,0))</f>
        <v>36</v>
      </c>
      <c r="U45" s="133" t="n">
        <f aca="false">COUNTIF($AB$5:$AB$31,3)</f>
        <v>0</v>
      </c>
      <c r="V45" s="134"/>
      <c r="X45" s="127" t="n">
        <v>3</v>
      </c>
      <c r="Y45" s="135"/>
      <c r="Z45" s="136" t="n">
        <f aca="false">AB44-1</f>
        <v>55</v>
      </c>
      <c r="AA45" s="129" t="s">
        <v>57</v>
      </c>
      <c r="AB45" s="137" t="n">
        <f aca="false">IF(ROUNDDOWN($Z$43*$AF$34%,0)/($Z$43/100)&lt;$AF$34%*100-0.5,ROUNDUP($Z$43*$AF$34%,0),ROUNDDOWN($Z$43*$AF$34%,0))</f>
        <v>46</v>
      </c>
      <c r="AC45" s="135"/>
      <c r="AD45" s="136" t="n">
        <f aca="false">AF44-1</f>
        <v>52</v>
      </c>
      <c r="AE45" s="129" t="s">
        <v>57</v>
      </c>
      <c r="AF45" s="137" t="n">
        <f aca="false">IF(ROUNDDOWN($Z$43*$AF$35%,0)/($Z$43/100)&lt;$AF$35%*100-0.5,ROUNDUP($Z$43*$AF$35%,0),ROUNDDOWN($Z$43*$AF$35%,0))</f>
        <v>42</v>
      </c>
      <c r="AG45" s="147"/>
      <c r="AH45" s="133" t="n">
        <f aca="false">COUNTIF($AF$5:$AF$31,3)</f>
        <v>0</v>
      </c>
      <c r="AI45" s="134"/>
    </row>
    <row r="46" customFormat="false" ht="15" hidden="false" customHeight="true" outlineLevel="0" collapsed="false">
      <c r="A46" s="83"/>
      <c r="B46" s="83"/>
      <c r="C46" s="126"/>
      <c r="D46" s="140" t="n">
        <v>4</v>
      </c>
      <c r="E46" s="141" t="n">
        <f aca="false">G45-1</f>
        <v>32</v>
      </c>
      <c r="F46" s="142" t="s">
        <v>57</v>
      </c>
      <c r="G46" s="143" t="n">
        <f aca="false">IF(ROUNDDOWN($E$43*$AH$34%,0)/($E$43/100)&lt;$AH$34%*100-0.5,ROUNDUP($E$43*$AH$34%,0),ROUNDDOWN($E$43*$AH$34%,0))</f>
        <v>25</v>
      </c>
      <c r="H46" s="141" t="n">
        <f aca="false">J45-1</f>
        <v>32</v>
      </c>
      <c r="I46" s="142" t="s">
        <v>57</v>
      </c>
      <c r="J46" s="143" t="n">
        <f aca="false">IF(ROUNDDOWN($E$43*$AH$35%,0)/($E$43/100)&lt;$AH$35%*100-0.5,ROUNDUP($E$43*$AH$35%,0),ROUNDDOWN($E$43*$AH$35%,0))</f>
        <v>23</v>
      </c>
      <c r="K46" s="144" t="n">
        <f aca="false">COUNTIF($X$5:$X$31,4)</f>
        <v>1</v>
      </c>
      <c r="L46" s="134"/>
      <c r="N46" s="140" t="n">
        <v>4</v>
      </c>
      <c r="O46" s="141" t="n">
        <f aca="false">Q45-1</f>
        <v>38</v>
      </c>
      <c r="P46" s="142" t="s">
        <v>57</v>
      </c>
      <c r="Q46" s="143" t="n">
        <f aca="false">IF(ROUNDDOWN($O$43*$AH$34%,0)/($O$43/100)&lt;$AH$34%*100-0.5,ROUNDUP($O$43*$AH$34%,0),ROUNDDOWN($O$43*$AH$34%,0))</f>
        <v>30</v>
      </c>
      <c r="R46" s="141" t="n">
        <f aca="false">T45-1</f>
        <v>35</v>
      </c>
      <c r="S46" s="142" t="s">
        <v>57</v>
      </c>
      <c r="T46" s="143" t="n">
        <f aca="false">IF(ROUNDDOWN($O$43*$AH$35%,0)/($O$43/100)&lt;$AH$35%*100-0.5,ROUNDUP($O$43*$AH$35%,0),ROUNDDOWN($O$43*$AH$35%,0))</f>
        <v>27</v>
      </c>
      <c r="U46" s="144" t="n">
        <f aca="false">COUNTIF($AB$5:$AB$31,4)</f>
        <v>0</v>
      </c>
      <c r="V46" s="134"/>
      <c r="X46" s="140" t="n">
        <v>4</v>
      </c>
      <c r="Y46" s="135"/>
      <c r="Z46" s="145" t="n">
        <f aca="false">AB45-1</f>
        <v>45</v>
      </c>
      <c r="AA46" s="142" t="s">
        <v>57</v>
      </c>
      <c r="AB46" s="146" t="n">
        <f aca="false">IF(ROUNDDOWN($Z$43*$AH$34%,0)/($Z$43/100)&lt;$AH$34%*100-0.5,ROUNDUP($Z$43*$AH$34%,0),ROUNDDOWN($Z$43*$AH$34%,0))</f>
        <v>35</v>
      </c>
      <c r="AC46" s="135"/>
      <c r="AD46" s="145" t="n">
        <f aca="false">AF45-1</f>
        <v>41</v>
      </c>
      <c r="AE46" s="142" t="s">
        <v>57</v>
      </c>
      <c r="AF46" s="146" t="n">
        <f aca="false">IF(ROUNDDOWN($Z$43*$AH$35%,0)/($Z$43/100)&lt;$AH$35%*100-0.5,ROUNDUP($Z$43*$AH$35%,0),ROUNDDOWN($Z$43*$AH$35%,0))</f>
        <v>32</v>
      </c>
      <c r="AG46" s="147"/>
      <c r="AH46" s="144" t="n">
        <f aca="false">COUNTIF($AF$5:$AF$31,4)</f>
        <v>0</v>
      </c>
      <c r="AI46" s="134"/>
    </row>
    <row r="47" customFormat="false" ht="15" hidden="false" customHeight="true" outlineLevel="0" collapsed="false">
      <c r="A47" s="83"/>
      <c r="B47" s="83"/>
      <c r="C47" s="126"/>
      <c r="D47" s="127" t="n">
        <v>5</v>
      </c>
      <c r="E47" s="128" t="n">
        <f aca="false">G46-1</f>
        <v>24</v>
      </c>
      <c r="F47" s="129" t="s">
        <v>57</v>
      </c>
      <c r="G47" s="130" t="n">
        <f aca="false">IF(ROUNDDOWN($E$43*$AI$34%,0)/($E$43/100)&lt;$AI$34%*100-0.5,ROUNDUP($E$43*$AI$34%,0),ROUNDDOWN($E$43*$AI$34%,0))</f>
        <v>13</v>
      </c>
      <c r="H47" s="128" t="n">
        <f aca="false">J46-1</f>
        <v>22</v>
      </c>
      <c r="I47" s="129" t="s">
        <v>57</v>
      </c>
      <c r="J47" s="130" t="n">
        <f aca="false">IF(ROUNDDOWN($E$43*$AI$35%,0)/($E$43/100)&lt;$AI$35%*100-0.5,ROUNDUP($E$43*$AI$35%,0),ROUNDDOWN($E$43*$AI$35%,0))</f>
        <v>10</v>
      </c>
      <c r="K47" s="133" t="n">
        <f aca="false">COUNTIF($X$5:$X$31,5)</f>
        <v>1</v>
      </c>
      <c r="L47" s="134"/>
      <c r="N47" s="127" t="n">
        <v>5</v>
      </c>
      <c r="O47" s="128" t="n">
        <f aca="false">Q46-1</f>
        <v>29</v>
      </c>
      <c r="P47" s="129" t="s">
        <v>57</v>
      </c>
      <c r="Q47" s="130" t="n">
        <f aca="false">IF(ROUNDDOWN($O$43*$AI$34%,0)/($O$43/100)&lt;$AI$34%*100-0.5,ROUNDUP($O$43*$AI$34%,0),ROUNDDOWN($O$43*$AI$34%,0))</f>
        <v>15</v>
      </c>
      <c r="R47" s="128" t="n">
        <f aca="false">T46-1</f>
        <v>26</v>
      </c>
      <c r="S47" s="129" t="s">
        <v>57</v>
      </c>
      <c r="T47" s="130" t="n">
        <f aca="false">IF(ROUNDDOWN($O$43*$AI$35%,0)/($O$43/100)&lt;$AI$35%*100-0.5,ROUNDUP($O$43*$AI$35%,0),ROUNDDOWN($O$43*$AI$35%,0))</f>
        <v>12</v>
      </c>
      <c r="U47" s="133" t="n">
        <f aca="false">COUNTIF($AB$5:$AB$31,5)</f>
        <v>0</v>
      </c>
      <c r="V47" s="134"/>
      <c r="X47" s="127" t="n">
        <v>5</v>
      </c>
      <c r="Y47" s="135"/>
      <c r="Z47" s="136" t="n">
        <f aca="false">AB46-1</f>
        <v>34</v>
      </c>
      <c r="AA47" s="129" t="s">
        <v>57</v>
      </c>
      <c r="AB47" s="137" t="n">
        <f aca="false">IF(ROUNDDOWN($Z$43*$AI$34%,0)/($Z$43/100)&lt;$AI$34%*100-0.5,ROUNDUP($Z$43*$AI$34%,0),ROUNDDOWN($Z$43*$AI$34%,0))</f>
        <v>18</v>
      </c>
      <c r="AC47" s="135"/>
      <c r="AD47" s="136" t="n">
        <f aca="false">AF46-1</f>
        <v>31</v>
      </c>
      <c r="AE47" s="129" t="s">
        <v>57</v>
      </c>
      <c r="AF47" s="137" t="n">
        <f aca="false">IF(ROUNDDOWN($Z$43*$AI$35%,0)/($Z$43/100)&lt;$AI$35%*100-0.5,ROUNDUP($Z$43*$AI$35%,0),ROUNDDOWN($Z$43*$AI$35%,0))</f>
        <v>14</v>
      </c>
      <c r="AG47" s="147"/>
      <c r="AH47" s="133" t="n">
        <f aca="false">COUNTIF($AF$5:$AF$31,5)</f>
        <v>0</v>
      </c>
      <c r="AI47" s="134"/>
    </row>
    <row r="48" customFormat="false" ht="15" hidden="false" customHeight="false" outlineLevel="0" collapsed="false">
      <c r="A48" s="83"/>
      <c r="B48" s="83"/>
      <c r="C48" s="126"/>
      <c r="D48" s="140" t="n">
        <v>6</v>
      </c>
      <c r="E48" s="141" t="n">
        <f aca="false">G47-1</f>
        <v>12</v>
      </c>
      <c r="F48" s="148" t="s">
        <v>57</v>
      </c>
      <c r="G48" s="143" t="n">
        <v>0</v>
      </c>
      <c r="H48" s="141" t="n">
        <f aca="false">J47-1</f>
        <v>9</v>
      </c>
      <c r="I48" s="142" t="s">
        <v>57</v>
      </c>
      <c r="J48" s="143" t="n">
        <v>0</v>
      </c>
      <c r="K48" s="144" t="n">
        <f aca="false">COUNTIF($X$5:$X$31,6)</f>
        <v>0</v>
      </c>
      <c r="L48" s="134"/>
      <c r="N48" s="140" t="n">
        <v>6</v>
      </c>
      <c r="O48" s="141" t="n">
        <f aca="false">Q47-1</f>
        <v>14</v>
      </c>
      <c r="P48" s="148" t="s">
        <v>57</v>
      </c>
      <c r="Q48" s="143" t="n">
        <v>0</v>
      </c>
      <c r="R48" s="141" t="n">
        <f aca="false">T47-1</f>
        <v>11</v>
      </c>
      <c r="S48" s="142" t="s">
        <v>57</v>
      </c>
      <c r="T48" s="143" t="n">
        <v>0</v>
      </c>
      <c r="U48" s="144" t="n">
        <f aca="false">COUNTIF($AB$5:$AB$31,6)</f>
        <v>0</v>
      </c>
      <c r="V48" s="134"/>
      <c r="X48" s="140" t="n">
        <v>6</v>
      </c>
      <c r="Y48" s="135"/>
      <c r="Z48" s="145" t="n">
        <f aca="false">AB47-1</f>
        <v>17</v>
      </c>
      <c r="AA48" s="142" t="s">
        <v>57</v>
      </c>
      <c r="AB48" s="146" t="n">
        <v>0</v>
      </c>
      <c r="AC48" s="135"/>
      <c r="AD48" s="145" t="n">
        <f aca="false">AF47-1</f>
        <v>13</v>
      </c>
      <c r="AE48" s="149" t="s">
        <v>57</v>
      </c>
      <c r="AF48" s="146" t="n">
        <v>0</v>
      </c>
      <c r="AG48" s="150"/>
      <c r="AH48" s="144" t="n">
        <f aca="false">COUNTIF($AF$5:$AF$31,6)</f>
        <v>0</v>
      </c>
      <c r="AI48" s="134"/>
    </row>
    <row r="49" customFormat="false" ht="15" hidden="false" customHeight="true" outlineLevel="0" collapsed="false">
      <c r="A49" s="83"/>
      <c r="B49" s="83"/>
      <c r="C49" s="117"/>
      <c r="D49" s="151"/>
      <c r="E49" s="152"/>
      <c r="F49" s="152"/>
      <c r="G49" s="103"/>
      <c r="H49" s="153"/>
      <c r="J49" s="81"/>
      <c r="L49" s="134"/>
      <c r="N49" s="151"/>
      <c r="O49" s="152"/>
      <c r="P49" s="152"/>
      <c r="Q49" s="103"/>
      <c r="R49" s="153"/>
      <c r="T49" s="81"/>
      <c r="V49" s="134"/>
      <c r="X49" s="154"/>
      <c r="Y49" s="155"/>
      <c r="Z49" s="152"/>
      <c r="AA49" s="152"/>
      <c r="AB49" s="156"/>
      <c r="AC49" s="155"/>
      <c r="AD49" s="157"/>
      <c r="AE49" s="104"/>
      <c r="AF49" s="158"/>
      <c r="AG49" s="104"/>
      <c r="AH49" s="104"/>
      <c r="AI49" s="134"/>
    </row>
    <row r="50" customFormat="false" ht="15" hidden="false" customHeight="true" outlineLevel="0" collapsed="false">
      <c r="A50" s="83"/>
      <c r="B50" s="83"/>
      <c r="C50" s="159" t="s">
        <v>58</v>
      </c>
      <c r="D50" s="127" t="n">
        <v>1</v>
      </c>
      <c r="E50" s="160" t="n">
        <f aca="false">V4</f>
        <v>50</v>
      </c>
      <c r="F50" s="129" t="s">
        <v>57</v>
      </c>
      <c r="G50" s="161" t="n">
        <f aca="false">IF(ROUNDDOWN(2*$E$50*$AD$34%,0)/(2*$E$50/100)&lt;$AD$34%*100-0.5,(ROUNDUP(2*$E$50*$AD$34%,0))/2,(ROUNDDOWN(2*$E$50*$AD$34%,0)/2))</f>
        <v>47.5</v>
      </c>
      <c r="H50" s="162" t="n">
        <f aca="false">V4</f>
        <v>50</v>
      </c>
      <c r="I50" s="132" t="s">
        <v>57</v>
      </c>
      <c r="J50" s="161" t="n">
        <f aca="false">IF(ROUNDDOWN(2*$E$50*$AD$35%,0)/(2*$E$50/100)&lt;$AD$35%*100-0.5,(ROUNDUP(2*$E$50*$AD$35%,0))/2,(ROUNDDOWN(2*$E$50*$AD$35%,0)/2))</f>
        <v>45</v>
      </c>
      <c r="K50" s="133" t="n">
        <f aca="false">COUNTIF($X$5:$X$31,1)</f>
        <v>0</v>
      </c>
      <c r="L50" s="134"/>
      <c r="N50" s="127" t="n">
        <v>1</v>
      </c>
      <c r="O50" s="160" t="n">
        <f aca="false">Z4</f>
        <v>60</v>
      </c>
      <c r="P50" s="129" t="s">
        <v>57</v>
      </c>
      <c r="Q50" s="161" t="n">
        <f aca="false">IF(ROUNDDOWN(2*$O$50*$AD$34%,0)/(2*$O$50/100)&lt;$AD$34%*100-0.5,(ROUNDUP(2*$O$50*$AD$34%,0))/2,(ROUNDDOWN(2*$O$50*$AD$34%,0)/2))</f>
        <v>57</v>
      </c>
      <c r="R50" s="162" t="n">
        <f aca="false">Z4</f>
        <v>60</v>
      </c>
      <c r="S50" s="132" t="s">
        <v>57</v>
      </c>
      <c r="T50" s="161" t="n">
        <f aca="false">IF(ROUNDDOWN(2*$O$50*$AD$35%,0)/(2*$O$50/100)&lt;$AD$35%*100-0.5,(ROUNDUP(2*$O$50*$AD$35%,0))/2,(ROUNDDOWN(2*$O$50*$AD$35%,0)/2))</f>
        <v>54</v>
      </c>
      <c r="U50" s="133" t="n">
        <f aca="false">COUNTIF($AB$5:$AB$31,1)</f>
        <v>0</v>
      </c>
      <c r="V50" s="134"/>
      <c r="X50" s="127" t="n">
        <v>1</v>
      </c>
      <c r="Y50" s="135"/>
      <c r="Z50" s="163" t="n">
        <f aca="false">AD4</f>
        <v>70</v>
      </c>
      <c r="AA50" s="164" t="s">
        <v>57</v>
      </c>
      <c r="AB50" s="165" t="n">
        <f aca="false">IF(ROUNDDOWN(2*$Z$50*$AD$34%,0)/(2*$Z$50/100)&lt;$AD$34%*100-0.5,(ROUNDUP(2*$Z$50*$AD$34%,0))/2,(ROUNDDOWN(2*$Z$50*$AD$34%,0)/2))</f>
        <v>66.5</v>
      </c>
      <c r="AC50" s="135"/>
      <c r="AD50" s="163" t="n">
        <f aca="false">AD4</f>
        <v>70</v>
      </c>
      <c r="AE50" s="166" t="s">
        <v>57</v>
      </c>
      <c r="AF50" s="165" t="n">
        <f aca="false">IF(ROUNDDOWN(2*$Z$50*$AD$35%,0)/(2*$Z$50/100)&lt;$AD$35%*100-0.5,(ROUNDUP(2*$Z$50*$AD$35%,0))/2,(ROUNDDOWN(2*$Z$50*$AD$35%,0)/2))</f>
        <v>63</v>
      </c>
      <c r="AG50" s="139"/>
      <c r="AH50" s="133" t="n">
        <f aca="false">COUNTIF($AF$5:$AF$31,1)</f>
        <v>0</v>
      </c>
      <c r="AI50" s="134"/>
    </row>
    <row r="51" customFormat="false" ht="15" hidden="false" customHeight="true" outlineLevel="0" collapsed="false">
      <c r="C51" s="159"/>
      <c r="D51" s="140" t="n">
        <v>2</v>
      </c>
      <c r="E51" s="167" t="n">
        <f aca="false">G50-0.5</f>
        <v>47</v>
      </c>
      <c r="F51" s="142" t="s">
        <v>57</v>
      </c>
      <c r="G51" s="168" t="n">
        <f aca="false">IF(ROUNDDOWN(2*$E$50*$AE$34%,0)/(2*$E$50/100)&lt;$AE$34%*100-0.5,(ROUNDUP(2*$E$50*$AE$34%,0))/2,(ROUNDDOWN(2*$E$50*$AE$34%,0)/2))</f>
        <v>40</v>
      </c>
      <c r="H51" s="167" t="n">
        <f aca="false">J50-0.5</f>
        <v>44.5</v>
      </c>
      <c r="I51" s="142" t="s">
        <v>57</v>
      </c>
      <c r="J51" s="168" t="n">
        <f aca="false">IF(ROUNDDOWN(2*$E$50*$AE$35%,0)/(2*$E$50/100)&lt;$AE$35%*100-0.5,(ROUNDUP(2*$E$50*$AE$35%,0))/2,(ROUNDDOWN(2*$E$50*$AE$35%,0)/2))</f>
        <v>37.5</v>
      </c>
      <c r="K51" s="144" t="n">
        <f aca="false">COUNTIF($X$5:$X$31,2)</f>
        <v>3</v>
      </c>
      <c r="L51" s="134"/>
      <c r="N51" s="140" t="n">
        <v>2</v>
      </c>
      <c r="O51" s="167" t="n">
        <f aca="false">Q50-0.5</f>
        <v>56.5</v>
      </c>
      <c r="P51" s="142" t="s">
        <v>57</v>
      </c>
      <c r="Q51" s="168" t="n">
        <f aca="false">IF(ROUNDDOWN(2*$O$50*$AE$34%,0)/(2*$O$50/100)&lt;$AE$34%*100-0.5,(ROUNDUP(2*$O$50*$AE$34%,0))/2,(ROUNDDOWN(2*$O$50*$AE$34%,0)/2))</f>
        <v>48</v>
      </c>
      <c r="R51" s="167" t="n">
        <f aca="false">T50-0.5</f>
        <v>53.5</v>
      </c>
      <c r="S51" s="142" t="s">
        <v>57</v>
      </c>
      <c r="T51" s="168" t="n">
        <f aca="false">IF(ROUNDDOWN(2*$O$50*$AE$35%,0)/(2*$O$50/100)&lt;$AE$35%*100-0.5,(ROUNDUP(2*$O$50*$AE$35%,0))/2,(ROUNDDOWN(2*$O$50*$AE$35%,0)/2))</f>
        <v>45</v>
      </c>
      <c r="U51" s="144" t="n">
        <f aca="false">COUNTIF($AB$5:$AB$31,2)</f>
        <v>0</v>
      </c>
      <c r="V51" s="134"/>
      <c r="X51" s="140" t="n">
        <v>2</v>
      </c>
      <c r="Y51" s="135"/>
      <c r="Z51" s="169" t="n">
        <f aca="false">AB50-0.5</f>
        <v>66</v>
      </c>
      <c r="AA51" s="170" t="s">
        <v>57</v>
      </c>
      <c r="AB51" s="171" t="n">
        <f aca="false">IF(ROUNDDOWN(2*$Z$50*$AE$34%,0)/(2*$Z$50/100)&lt;$AE$34%*100-0.5,(ROUNDUP(2*$Z$50*$AE$34%,0))/2,(ROUNDDOWN(2*$Z$50*$AE$34%,0)/2))</f>
        <v>56</v>
      </c>
      <c r="AC51" s="135"/>
      <c r="AD51" s="169" t="n">
        <f aca="false">AF50-0.5</f>
        <v>62.5</v>
      </c>
      <c r="AE51" s="170" t="s">
        <v>57</v>
      </c>
      <c r="AF51" s="171" t="n">
        <f aca="false">IF(ROUNDDOWN(2*$Z$50*$AE$35%,0)/(2*$Z$50/100)&lt;$AE$35%*100-0.5,(ROUNDUP(2*$Z$50*$AE$35%,0))/2,(ROUNDDOWN(2*$Z$50*$AE$35%,0)/2))</f>
        <v>52.5</v>
      </c>
      <c r="AG51" s="147"/>
      <c r="AH51" s="144" t="n">
        <f aca="false">COUNTIF($AF$5:$AF$31,2)</f>
        <v>0</v>
      </c>
      <c r="AI51" s="134"/>
    </row>
    <row r="52" customFormat="false" ht="15" hidden="false" customHeight="true" outlineLevel="0" collapsed="false">
      <c r="C52" s="159"/>
      <c r="D52" s="127" t="n">
        <v>3</v>
      </c>
      <c r="E52" s="160" t="n">
        <f aca="false">G51-0.5</f>
        <v>39.5</v>
      </c>
      <c r="F52" s="129" t="s">
        <v>57</v>
      </c>
      <c r="G52" s="161" t="n">
        <f aca="false">IF(ROUNDDOWN(2*$E$50*$AF$34%,0)/(2*$E$50/100)&lt;$AF$34%*100-0.5,(ROUNDUP(2*$E$50*$AF$34%,0))/2,(ROUNDDOWN(2*$E$50*$AF$34%,0)/2))</f>
        <v>32.5</v>
      </c>
      <c r="H52" s="160" t="n">
        <f aca="false">J51-0.5</f>
        <v>37</v>
      </c>
      <c r="I52" s="129" t="s">
        <v>57</v>
      </c>
      <c r="J52" s="161" t="n">
        <f aca="false">IF(ROUNDDOWN(2*$E$50*$AF$35%,0)/(2*$E$50/100)&lt;$AF$35%*100-0.5,(ROUNDUP(2*$E$50*$AF$35%,0))/2,(ROUNDDOWN(2*$E$50*$AF$35%,0)/2))</f>
        <v>30</v>
      </c>
      <c r="K52" s="133" t="n">
        <f aca="false">COUNTIF($X$5:$X$31,3)</f>
        <v>1</v>
      </c>
      <c r="L52" s="134"/>
      <c r="N52" s="127" t="n">
        <v>3</v>
      </c>
      <c r="O52" s="160" t="n">
        <f aca="false">Q51-0.5</f>
        <v>47.5</v>
      </c>
      <c r="P52" s="129" t="s">
        <v>57</v>
      </c>
      <c r="Q52" s="161" t="n">
        <f aca="false">IF(ROUNDDOWN(2*$O$50*$AF$34%,0)/(2*$O$50/100)&lt;$AF$34%*100-0.5,(ROUNDUP(2*$O$50*$AF$34%,0))/2,(ROUNDDOWN(2*$O$50*$AF$34%,0)/2))</f>
        <v>39</v>
      </c>
      <c r="R52" s="160" t="n">
        <f aca="false">T51-0.5</f>
        <v>44.5</v>
      </c>
      <c r="S52" s="129" t="s">
        <v>57</v>
      </c>
      <c r="T52" s="161" t="n">
        <f aca="false">IF(ROUNDDOWN(2*$O$50*$AF$35%,0)/(2*$O$50/100)&lt;$AF$35%*100-0.5,(ROUNDUP(2*$O$50*$AF$35%,0))/2,(ROUNDDOWN(2*$O$50*$AF$35%,0)/2))</f>
        <v>36</v>
      </c>
      <c r="U52" s="133" t="n">
        <f aca="false">COUNTIF($AB$5:$AB$31,3)</f>
        <v>0</v>
      </c>
      <c r="V52" s="134"/>
      <c r="X52" s="127" t="n">
        <v>3</v>
      </c>
      <c r="Y52" s="135"/>
      <c r="Z52" s="163" t="n">
        <f aca="false">AB51-0.5</f>
        <v>55.5</v>
      </c>
      <c r="AA52" s="164" t="s">
        <v>57</v>
      </c>
      <c r="AB52" s="165" t="n">
        <f aca="false">IF(ROUNDDOWN(2*$Z$50*$AF$34%,0)/(2*$Z$50/100)&lt;$AF$34%*100-0.5,(ROUNDUP(2*$Z$50*$AF$34%,0))/2,(ROUNDDOWN(2*$Z$50*$AF$34%,0)/2))</f>
        <v>45.5</v>
      </c>
      <c r="AC52" s="135"/>
      <c r="AD52" s="163" t="n">
        <f aca="false">AF51-0.5</f>
        <v>52</v>
      </c>
      <c r="AE52" s="164" t="s">
        <v>57</v>
      </c>
      <c r="AF52" s="165" t="n">
        <f aca="false">IF(ROUNDDOWN(2*$Z$50*$AF$35%,0)/(2*$Z$50/100)&lt;$AF$35%*100-0.5,(ROUNDUP(2*$Z$50*$AF$35%,0))/2,(ROUNDDOWN(2*$Z$50*$AF$35%,0)/2))</f>
        <v>42</v>
      </c>
      <c r="AG52" s="147"/>
      <c r="AH52" s="133" t="n">
        <f aca="false">COUNTIF($AF$5:$AF$31,3)</f>
        <v>0</v>
      </c>
      <c r="AI52" s="134"/>
    </row>
    <row r="53" customFormat="false" ht="15" hidden="false" customHeight="true" outlineLevel="0" collapsed="false">
      <c r="C53" s="159"/>
      <c r="D53" s="140" t="n">
        <v>4</v>
      </c>
      <c r="E53" s="167" t="n">
        <f aca="false">G52-0.5</f>
        <v>32</v>
      </c>
      <c r="F53" s="142" t="s">
        <v>57</v>
      </c>
      <c r="G53" s="168" t="n">
        <f aca="false">IF(ROUNDDOWN(2*$E$50*$AH$34%,0)/(2*$E$50/100)&lt;$AH$34%*100-0.5,(ROUNDUP(2*$E$50*$AH$34%,0))/2,(ROUNDDOWN(2*$E$50*$AH$34%,0)/2))</f>
        <v>25</v>
      </c>
      <c r="H53" s="167" t="n">
        <f aca="false">J52-0.5</f>
        <v>29.5</v>
      </c>
      <c r="I53" s="142" t="s">
        <v>57</v>
      </c>
      <c r="J53" s="168" t="n">
        <f aca="false">IF(ROUNDDOWN(2*$E$50*$AH$35%,0)/(2*$E$50/100)&lt;$AH$35%*100-0.5,(ROUNDUP(2*$E$50*$AH$35%,0))/2,(ROUNDDOWN(2*$E$50*$AH$35%,0)/2))</f>
        <v>22.5</v>
      </c>
      <c r="K53" s="144" t="n">
        <f aca="false">COUNTIF($X$5:$X$31,4)</f>
        <v>1</v>
      </c>
      <c r="L53" s="134"/>
      <c r="N53" s="140" t="n">
        <v>4</v>
      </c>
      <c r="O53" s="167" t="n">
        <f aca="false">Q52-0.5</f>
        <v>38.5</v>
      </c>
      <c r="P53" s="142" t="s">
        <v>57</v>
      </c>
      <c r="Q53" s="168" t="n">
        <f aca="false">IF(ROUNDDOWN(2*$O$50*$AH$34%,0)/(2*$O$50/100)&lt;$AH$34%*100-0.5,(ROUNDUP(2*$O$50*$AH$34%,0))/2,(ROUNDDOWN(2*$O$50*$AH$34%,0)/2))</f>
        <v>30</v>
      </c>
      <c r="R53" s="167" t="n">
        <f aca="false">T52-0.5</f>
        <v>35.5</v>
      </c>
      <c r="S53" s="142" t="s">
        <v>57</v>
      </c>
      <c r="T53" s="168" t="n">
        <f aca="false">IF(ROUNDDOWN(2*$O$50*$AH$35%,0)/(2*$O$50/100)&lt;$AH$35%*100-0.5,(ROUNDUP(2*$O$50*$AH$35%,0))/2,(ROUNDDOWN(2*$O$50*$AH$35%,0)/2))</f>
        <v>27</v>
      </c>
      <c r="U53" s="144" t="n">
        <f aca="false">COUNTIF($AB$5:$AB$31,4)</f>
        <v>0</v>
      </c>
      <c r="V53" s="134"/>
      <c r="X53" s="140" t="n">
        <v>4</v>
      </c>
      <c r="Y53" s="135"/>
      <c r="Z53" s="169" t="n">
        <f aca="false">AB52-0.5</f>
        <v>45</v>
      </c>
      <c r="AA53" s="170" t="s">
        <v>57</v>
      </c>
      <c r="AB53" s="171" t="n">
        <f aca="false">IF(ROUNDDOWN(2*$Z$50*$AH$34%,0)/(2*$Z$50/100)&lt;$AH$34%*100-0.5,(ROUNDUP(2*$Z$50*$AH$34%,0))/2,(ROUNDDOWN(2*$Z$50*$AH$34%,0)/2))</f>
        <v>35</v>
      </c>
      <c r="AC53" s="135"/>
      <c r="AD53" s="169" t="n">
        <f aca="false">AF52-0.5</f>
        <v>41.5</v>
      </c>
      <c r="AE53" s="170" t="s">
        <v>57</v>
      </c>
      <c r="AF53" s="171" t="n">
        <f aca="false">IF(ROUNDDOWN(2*$Z$50*$AH$35%,0)/(2*$Z$50/100)&lt;$AH$35%*100-0.5,(ROUNDUP(2*$Z$50*$AH$35%,0))/2,(ROUNDDOWN(2*$Z$50*$AH$35%,0)/2))</f>
        <v>31.5</v>
      </c>
      <c r="AG53" s="147"/>
      <c r="AH53" s="144" t="n">
        <f aca="false">COUNTIF($AF$5:$AF$31,4)</f>
        <v>0</v>
      </c>
      <c r="AI53" s="134" t="str">
        <f aca="false">IF(AH56&gt;0,IF(AI54&lt;=30%,"","Genehmigung!"),"")</f>
        <v/>
      </c>
    </row>
    <row r="54" customFormat="false" ht="15" hidden="false" customHeight="true" outlineLevel="0" collapsed="false">
      <c r="C54" s="159"/>
      <c r="D54" s="127" t="n">
        <v>5</v>
      </c>
      <c r="E54" s="160" t="n">
        <f aca="false">G53-0.5</f>
        <v>24.5</v>
      </c>
      <c r="F54" s="129" t="s">
        <v>57</v>
      </c>
      <c r="G54" s="161" t="n">
        <f aca="false">IF(ROUNDDOWN(2*$E$50*$AI$34%,0)/(2*$E$50/100)&lt;$AI$34%*100-0.5,(ROUNDUP(2*$E$50*$AI$34%,0))/2,(ROUNDDOWN(2*$E$50*$AI$34%,0)/2))</f>
        <v>12.5</v>
      </c>
      <c r="H54" s="160" t="n">
        <f aca="false">J53-0.5</f>
        <v>22</v>
      </c>
      <c r="I54" s="129" t="s">
        <v>57</v>
      </c>
      <c r="J54" s="161" t="n">
        <f aca="false">IF(ROUNDDOWN(2*$E$50*$AI$34%,0)/(2*$E$50/100)&lt;$AI$34%*100-0.5,(ROUNDUP(2*$E$50*$AI$34%,0))/2,(ROUNDDOWN(2*$E$50*$AI$34%,0)/2))</f>
        <v>12.5</v>
      </c>
      <c r="K54" s="133" t="n">
        <f aca="false">COUNTIF($X$5:$X$31,5)</f>
        <v>1</v>
      </c>
      <c r="L54" s="172" t="n">
        <f aca="false">IF(SUM(K50:K55)&gt;0,(K54+K55)/K56,"0%")</f>
        <v>0.166666666666667</v>
      </c>
      <c r="N54" s="127" t="n">
        <v>5</v>
      </c>
      <c r="O54" s="160" t="n">
        <f aca="false">Q53-0.5</f>
        <v>29.5</v>
      </c>
      <c r="P54" s="129" t="s">
        <v>57</v>
      </c>
      <c r="Q54" s="161" t="n">
        <f aca="false">IF(ROUNDDOWN(2*$O$50*$AI$34%,0)/(2*$O$50/100)&lt;$AI$34%*100-0.5,(ROUNDUP(2*$O$50*$AI$34%,0))/2,(ROUNDDOWN(2*$O$50*$AI$34%,0)/2))</f>
        <v>15</v>
      </c>
      <c r="R54" s="160" t="n">
        <f aca="false">T53-0.5</f>
        <v>26.5</v>
      </c>
      <c r="S54" s="129" t="s">
        <v>57</v>
      </c>
      <c r="T54" s="161" t="n">
        <f aca="false">IF(ROUNDDOWN(2*$O$50*$AI$35%,0)/(2*$O$50/100)&lt;$AI$35%*100-0.5,(ROUNDUP(2*$O$50*$AI$35%,0))/2,(ROUNDDOWN(2*$O$50*$AI$35%,0)/2))</f>
        <v>12</v>
      </c>
      <c r="U54" s="133" t="n">
        <f aca="false">COUNTIF($AB$5:$AB$31,5)</f>
        <v>0</v>
      </c>
      <c r="V54" s="172" t="str">
        <f aca="false">IF(SUM(U50:U55)&gt;0,(U54+U55)/U56,"0%")</f>
        <v>0%</v>
      </c>
      <c r="X54" s="127" t="n">
        <v>5</v>
      </c>
      <c r="Y54" s="135"/>
      <c r="Z54" s="163" t="n">
        <f aca="false">AB53-0.5</f>
        <v>34.5</v>
      </c>
      <c r="AA54" s="164" t="s">
        <v>57</v>
      </c>
      <c r="AB54" s="165" t="n">
        <f aca="false">IF(ROUNDDOWN(2*$Z$50*$AI$34%,0)/(2*$Z$50/100)&lt;$AI$34%*100-0.5,(ROUNDUP(2*$Z$50*$AI$34%,0))/2,(ROUNDDOWN(2*$Z$50*$AI$34%,0)/2))</f>
        <v>17.5</v>
      </c>
      <c r="AC54" s="135"/>
      <c r="AD54" s="163" t="n">
        <f aca="false">AF53-0.5</f>
        <v>31</v>
      </c>
      <c r="AE54" s="164" t="s">
        <v>57</v>
      </c>
      <c r="AF54" s="165" t="n">
        <f aca="false">IF(ROUNDDOWN(2*$Z$50*$AI$35%,0)/(2*$Z$50/100)&lt;$AI$35%*100-0.5,(ROUNDUP(2*$Z$50*$AI$35%,0))/2,(ROUNDDOWN(2*$Z$50*$AI$35%,0)/2))</f>
        <v>14</v>
      </c>
      <c r="AG54" s="147"/>
      <c r="AH54" s="133" t="n">
        <f aca="false">COUNTIF($AF$5:$AF$31,5)</f>
        <v>0</v>
      </c>
      <c r="AI54" s="172" t="str">
        <f aca="false">IF(SUM(AH50:AH55)&gt;0,(AH54+AH55)/AH56,"0%")</f>
        <v>0%</v>
      </c>
    </row>
    <row r="55" customFormat="false" ht="15" hidden="false" customHeight="true" outlineLevel="0" collapsed="false">
      <c r="C55" s="159"/>
      <c r="D55" s="140" t="n">
        <v>6</v>
      </c>
      <c r="E55" s="167" t="n">
        <f aca="false">G54-0.5</f>
        <v>12</v>
      </c>
      <c r="F55" s="148" t="s">
        <v>57</v>
      </c>
      <c r="G55" s="168" t="n">
        <v>0</v>
      </c>
      <c r="H55" s="167" t="n">
        <f aca="false">J54-0.5</f>
        <v>12</v>
      </c>
      <c r="I55" s="142" t="s">
        <v>57</v>
      </c>
      <c r="J55" s="168" t="n">
        <v>0</v>
      </c>
      <c r="K55" s="144" t="n">
        <f aca="false">COUNTIF($X$5:$X$31,6)</f>
        <v>0</v>
      </c>
      <c r="L55" s="172"/>
      <c r="N55" s="140" t="n">
        <v>6</v>
      </c>
      <c r="O55" s="167" t="n">
        <f aca="false">Q54-0.5</f>
        <v>14.5</v>
      </c>
      <c r="P55" s="148" t="s">
        <v>57</v>
      </c>
      <c r="Q55" s="168" t="n">
        <v>0</v>
      </c>
      <c r="R55" s="167" t="n">
        <f aca="false">T54-0.5</f>
        <v>11.5</v>
      </c>
      <c r="S55" s="142" t="s">
        <v>57</v>
      </c>
      <c r="T55" s="168" t="n">
        <v>0</v>
      </c>
      <c r="U55" s="144" t="n">
        <f aca="false">COUNTIF($AB$5:$AB$31,6)</f>
        <v>0</v>
      </c>
      <c r="V55" s="172"/>
      <c r="X55" s="140" t="n">
        <v>6</v>
      </c>
      <c r="Y55" s="135"/>
      <c r="Z55" s="169" t="n">
        <f aca="false">AB54-0.5</f>
        <v>17</v>
      </c>
      <c r="AA55" s="170" t="s">
        <v>57</v>
      </c>
      <c r="AB55" s="171" t="n">
        <v>0</v>
      </c>
      <c r="AC55" s="135"/>
      <c r="AD55" s="169" t="n">
        <f aca="false">AF54-0.5</f>
        <v>13.5</v>
      </c>
      <c r="AE55" s="173" t="s">
        <v>57</v>
      </c>
      <c r="AF55" s="171" t="n">
        <v>0</v>
      </c>
      <c r="AG55" s="150"/>
      <c r="AH55" s="144" t="n">
        <f aca="false">COUNTIF($AF$5:$AF$31,6)</f>
        <v>0</v>
      </c>
      <c r="AI55" s="172"/>
    </row>
    <row r="56" customFormat="false" ht="15" hidden="false" customHeight="false" outlineLevel="0" collapsed="false">
      <c r="C56" s="117"/>
      <c r="D56" s="174" t="s">
        <v>59</v>
      </c>
      <c r="E56" s="174"/>
      <c r="F56" s="174"/>
      <c r="G56" s="174"/>
      <c r="H56" s="174"/>
      <c r="I56" s="174"/>
      <c r="J56" s="174"/>
      <c r="K56" s="153" t="n">
        <f aca="false">SUM(K50:K55)</f>
        <v>6</v>
      </c>
      <c r="N56" s="151"/>
      <c r="O56" s="151"/>
      <c r="P56" s="175"/>
      <c r="T56" s="176" t="s">
        <v>59</v>
      </c>
      <c r="U56" s="153" t="n">
        <f aca="false">SUM(U50:U55)</f>
        <v>0</v>
      </c>
      <c r="Z56" s="177"/>
      <c r="AD56" s="178"/>
      <c r="AF56" s="176" t="s">
        <v>59</v>
      </c>
      <c r="AH56" s="179" t="n">
        <f aca="false">SUM(AH50:AH55)</f>
        <v>0</v>
      </c>
    </row>
    <row r="57" customFormat="false" ht="15" hidden="false" customHeight="false" outlineLevel="0" collapsed="false">
      <c r="D57" s="180"/>
      <c r="E57" s="180"/>
      <c r="G57" s="180"/>
      <c r="H57" s="153"/>
      <c r="I57" s="180"/>
      <c r="O57" s="83"/>
      <c r="P57" s="180"/>
      <c r="Q57" s="180"/>
      <c r="S57" s="180"/>
      <c r="T57" s="153"/>
      <c r="X57" s="180"/>
      <c r="Y57" s="180"/>
      <c r="AA57" s="180"/>
      <c r="AB57" s="153"/>
    </row>
    <row r="58" customFormat="false" ht="15" hidden="false" customHeight="false" outlineLevel="0" collapsed="false">
      <c r="AB58" s="1"/>
    </row>
    <row r="59" customFormat="false" ht="15" hidden="false" customHeight="false" outlineLevel="0" collapsed="false">
      <c r="D59" s="181"/>
      <c r="E59" s="181" t="str">
        <f aca="false">E2</f>
        <v>Thema 1</v>
      </c>
      <c r="F59" s="181"/>
      <c r="G59" s="181" t="str">
        <f aca="false">J2</f>
        <v>Thema 2</v>
      </c>
      <c r="H59" s="181"/>
      <c r="I59" s="181" t="str">
        <f aca="false">O2</f>
        <v>Thema 3</v>
      </c>
      <c r="J59" s="181"/>
      <c r="K59" s="181" t="str">
        <f aca="false">'2. Halbjahr'!D2</f>
        <v>Thema 4</v>
      </c>
      <c r="L59" s="181"/>
      <c r="M59" s="181" t="str">
        <f aca="false">'2. Halbjahr'!I2</f>
        <v>Thema 5</v>
      </c>
      <c r="N59" s="181"/>
      <c r="O59" s="181" t="str">
        <f aca="false">'2. Halbjahr'!N2</f>
        <v>Thema 6</v>
      </c>
      <c r="P59" s="181"/>
    </row>
    <row r="60" customFormat="false" ht="15" hidden="false" customHeight="false" outlineLevel="0" collapsed="false">
      <c r="D60" s="181" t="str">
        <f aca="false">"Ø " &amp; E1</f>
        <v>Ø mündliche Noten und fachspezifische Leistungen</v>
      </c>
      <c r="E60" s="182" t="n">
        <f aca="false">IF(SUM(E5:I31)&gt;0,AVERAGE(E5:I31),"")</f>
        <v>3.395</v>
      </c>
      <c r="F60" s="182"/>
      <c r="G60" s="182" t="str">
        <f aca="false">IF(SUM(J5:N31)&gt;0,AVERAGE(J5:N31),"")</f>
        <v/>
      </c>
      <c r="H60" s="182"/>
      <c r="I60" s="182" t="str">
        <f aca="false">IF(SUM(O5:S31)&gt;0,AVERAGE(O5:S31),"")</f>
        <v/>
      </c>
      <c r="J60" s="182"/>
      <c r="K60" s="182" t="str">
        <f aca="false">IF(SUM('2. Halbjahr'!D5:H31)&gt;0,AVERAGE('2. Halbjahr'!D5:H31),"")</f>
        <v/>
      </c>
      <c r="L60" s="182"/>
      <c r="M60" s="182" t="str">
        <f aca="false">IF(SUM('2. Halbjahr'!I5:M31)&gt;0,AVERAGE('2. Halbjahr'!I5:M31),"")</f>
        <v/>
      </c>
      <c r="N60" s="182"/>
      <c r="O60" s="182" t="str">
        <f aca="false">IF(SUM('2. Halbjahr'!N5:Q31)&gt;0,AVERAGE('2. Halbjahr'!N5:Q31),"")</f>
        <v/>
      </c>
      <c r="P60" s="182"/>
    </row>
    <row r="61" customFormat="false" ht="15" hidden="false" customHeight="false" outlineLevel="0" collapsed="false">
      <c r="D61" s="181" t="str">
        <f aca="false">"Ø " &amp;V1</f>
        <v>Ø schriftliche Lernzielkontrollen (LZK)</v>
      </c>
      <c r="E61" s="182" t="n">
        <f aca="false">IF(G41=0,"",G41)</f>
        <v>3</v>
      </c>
      <c r="F61" s="182"/>
      <c r="G61" s="182" t="str">
        <f aca="false">IF(Q41=0,"",Q41)</f>
        <v>0</v>
      </c>
      <c r="H61" s="182"/>
      <c r="I61" s="182" t="str">
        <f aca="false">IF(AB41=0,"",AB41)</f>
        <v>0</v>
      </c>
      <c r="J61" s="182"/>
      <c r="K61" s="182" t="str">
        <f aca="false">IF('2. Halbjahr'!G41=0,"",'2. Halbjahr'!G41)</f>
        <v>0</v>
      </c>
      <c r="L61" s="182"/>
      <c r="M61" s="182" t="str">
        <f aca="false">IF('2. Halbjahr'!Q41=0,"",'2. Halbjahr'!Q41)</f>
        <v>0</v>
      </c>
      <c r="N61" s="182"/>
      <c r="O61" s="182" t="str">
        <f aca="false">IF('2. Halbjahr'!AC41=0,"",'2. Halbjahr'!AC41)</f>
        <v>0</v>
      </c>
      <c r="P61" s="182"/>
    </row>
    <row r="71" customFormat="false" ht="15" hidden="false" customHeight="true" outlineLevel="0" collapsed="false"/>
    <row r="72" customFormat="false" ht="15" hidden="false" customHeight="false" outlineLevel="0" collapsed="false">
      <c r="C72" s="108"/>
      <c r="D72" s="108"/>
    </row>
    <row r="74" customFormat="false" ht="15.75" hidden="false" customHeight="false" outlineLevel="0" collapsed="false">
      <c r="A74" s="100" t="s">
        <v>45</v>
      </c>
      <c r="B74" s="101" t="n">
        <f aca="true">TODAY()</f>
        <v>44605</v>
      </c>
      <c r="AJ74" s="106" t="s">
        <v>47</v>
      </c>
    </row>
    <row r="75" customFormat="false" ht="15" hidden="false" customHeight="false" outlineLevel="0" collapsed="false">
      <c r="C75" s="102"/>
      <c r="D75" s="102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183"/>
      <c r="U75" s="81"/>
      <c r="V75" s="110"/>
      <c r="W75" s="110"/>
      <c r="X75" s="110"/>
      <c r="Y75" s="110"/>
      <c r="Z75" s="110"/>
      <c r="AA75" s="104"/>
      <c r="AB75" s="105"/>
      <c r="AC75" s="105"/>
      <c r="AD75" s="105"/>
      <c r="AE75" s="105"/>
      <c r="AF75" s="105"/>
      <c r="AG75" s="105"/>
      <c r="AH75" s="105"/>
      <c r="AI75" s="105"/>
    </row>
  </sheetData>
  <sheetProtection sheet="true" password="cc6f" objects="true" scenarios="true" selectLockedCells="true"/>
  <mergeCells count="76">
    <mergeCell ref="A1:C1"/>
    <mergeCell ref="E1:T1"/>
    <mergeCell ref="V1:AF1"/>
    <mergeCell ref="A2:C2"/>
    <mergeCell ref="E2:I2"/>
    <mergeCell ref="J2:N2"/>
    <mergeCell ref="O2:S2"/>
    <mergeCell ref="T2:T4"/>
    <mergeCell ref="V2:X2"/>
    <mergeCell ref="Z2:AB2"/>
    <mergeCell ref="AD2:AF2"/>
    <mergeCell ref="A3:B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U3:U4"/>
    <mergeCell ref="X3:X4"/>
    <mergeCell ref="AB3:AB4"/>
    <mergeCell ref="AF3:AF4"/>
    <mergeCell ref="AH3:AH4"/>
    <mergeCell ref="AI3:AI4"/>
    <mergeCell ref="AJ3:AJ4"/>
    <mergeCell ref="Y32:AJ32"/>
    <mergeCell ref="A33:B33"/>
    <mergeCell ref="D33:I33"/>
    <mergeCell ref="N33:R34"/>
    <mergeCell ref="X33:Z33"/>
    <mergeCell ref="AA33:AB33"/>
    <mergeCell ref="D34:I34"/>
    <mergeCell ref="X34:Z34"/>
    <mergeCell ref="AA34:AB34"/>
    <mergeCell ref="D35:I35"/>
    <mergeCell ref="X35:Z35"/>
    <mergeCell ref="AA35:AB35"/>
    <mergeCell ref="G41:H41"/>
    <mergeCell ref="Q41:R41"/>
    <mergeCell ref="AB41:AD41"/>
    <mergeCell ref="E42:G42"/>
    <mergeCell ref="H42:J42"/>
    <mergeCell ref="O42:Q42"/>
    <mergeCell ref="R42:T42"/>
    <mergeCell ref="Z42:AB42"/>
    <mergeCell ref="AD42:AF42"/>
    <mergeCell ref="C43:C48"/>
    <mergeCell ref="L43:L53"/>
    <mergeCell ref="V43:V53"/>
    <mergeCell ref="AI43:AI53"/>
    <mergeCell ref="C50:C55"/>
    <mergeCell ref="L54:L55"/>
    <mergeCell ref="V54:V55"/>
    <mergeCell ref="AI54:AI55"/>
    <mergeCell ref="D56:J56"/>
    <mergeCell ref="E60:F60"/>
    <mergeCell ref="G60:H60"/>
    <mergeCell ref="I60:J60"/>
    <mergeCell ref="K60:L60"/>
    <mergeCell ref="M60:N60"/>
    <mergeCell ref="O60:P60"/>
    <mergeCell ref="E61:F61"/>
    <mergeCell ref="G61:H61"/>
    <mergeCell ref="I61:J61"/>
    <mergeCell ref="K61:L61"/>
    <mergeCell ref="M61:N61"/>
    <mergeCell ref="O61:P61"/>
  </mergeCells>
  <printOptions headings="false" gridLines="false" gridLinesSet="true" horizontalCentered="false" verticalCentered="false"/>
  <pageMargins left="0.39375" right="0.196527777777778" top="0.165277777777778" bottom="0.165277777777778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5" activeCellId="0" sqref="I75"/>
    </sheetView>
  </sheetViews>
  <sheetFormatPr defaultColWidth="11.43359375" defaultRowHeight="15" zeroHeight="false" outlineLevelRow="0" outlineLevelCol="0"/>
  <cols>
    <col collapsed="false" customWidth="true" hidden="false" outlineLevel="0" max="1" min="1" style="83" width="2.99"/>
    <col collapsed="false" customWidth="true" hidden="false" outlineLevel="0" max="2" min="2" style="83" width="11.71"/>
    <col collapsed="false" customWidth="true" hidden="false" outlineLevel="0" max="3" min="3" style="83" width="9.71"/>
    <col collapsed="false" customWidth="true" hidden="false" outlineLevel="0" max="22" min="4" style="83" width="3.71"/>
    <col collapsed="false" customWidth="true" hidden="true" outlineLevel="0" max="23" min="23" style="83" width="3.71"/>
    <col collapsed="false" customWidth="true" hidden="false" outlineLevel="0" max="26" min="24" style="83" width="3.71"/>
    <col collapsed="false" customWidth="true" hidden="true" outlineLevel="0" max="27" min="27" style="83" width="3.71"/>
    <col collapsed="false" customWidth="true" hidden="false" outlineLevel="0" max="30" min="28" style="83" width="3.71"/>
    <col collapsed="false" customWidth="true" hidden="true" outlineLevel="0" max="31" min="31" style="83" width="3.71"/>
    <col collapsed="false" customWidth="true" hidden="false" outlineLevel="0" max="32" min="32" style="83" width="3.71"/>
    <col collapsed="false" customWidth="true" hidden="false" outlineLevel="0" max="33" min="33" style="184" width="4.71"/>
    <col collapsed="false" customWidth="true" hidden="false" outlineLevel="0" max="35" min="34" style="83" width="4.71"/>
    <col collapsed="false" customWidth="true" hidden="false" outlineLevel="0" max="36" min="36" style="83" width="3.71"/>
    <col collapsed="false" customWidth="false" hidden="false" outlineLevel="0" max="1024" min="37" style="83" width="11.42"/>
  </cols>
  <sheetData>
    <row r="1" customFormat="false" ht="14.75" hidden="false" customHeight="true" outlineLevel="0" collapsed="false">
      <c r="A1" s="185" t="str">
        <f aca="false">'1. Halbjahr'!A1:C1</f>
        <v>Schuljahr 20Xx/Xx</v>
      </c>
      <c r="B1" s="185"/>
      <c r="C1" s="185"/>
      <c r="D1" s="186" t="s">
        <v>1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7" t="n">
        <f aca="false">'1. Halbjahr'!U1</f>
        <v>50</v>
      </c>
      <c r="T1" s="7" t="s">
        <v>2</v>
      </c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20" t="n">
        <f aca="false">'1. Halbjahr'!AH1</f>
        <v>50</v>
      </c>
      <c r="AG1" s="188"/>
      <c r="AH1" s="10" t="s">
        <v>3</v>
      </c>
      <c r="AI1" s="189"/>
      <c r="AJ1" s="11"/>
    </row>
    <row r="2" customFormat="false" ht="14.75" hidden="false" customHeight="true" outlineLevel="0" collapsed="false">
      <c r="A2" s="190" t="str">
        <f aca="false">'1. Halbjahr'!A2</f>
        <v>Fach</v>
      </c>
      <c r="B2" s="190"/>
      <c r="C2" s="190"/>
      <c r="D2" s="13" t="s">
        <v>60</v>
      </c>
      <c r="E2" s="13"/>
      <c r="F2" s="13"/>
      <c r="G2" s="13"/>
      <c r="H2" s="13"/>
      <c r="I2" s="14" t="s">
        <v>61</v>
      </c>
      <c r="J2" s="14"/>
      <c r="K2" s="14"/>
      <c r="L2" s="14"/>
      <c r="M2" s="14"/>
      <c r="N2" s="14" t="s">
        <v>62</v>
      </c>
      <c r="O2" s="14"/>
      <c r="P2" s="14"/>
      <c r="Q2" s="14"/>
      <c r="R2" s="15" t="s">
        <v>8</v>
      </c>
      <c r="S2" s="16" t="s">
        <v>9</v>
      </c>
      <c r="T2" s="17" t="n">
        <v>38081</v>
      </c>
      <c r="U2" s="17"/>
      <c r="V2" s="17"/>
      <c r="W2" s="18"/>
      <c r="X2" s="17" t="n">
        <v>38477</v>
      </c>
      <c r="Y2" s="17"/>
      <c r="Z2" s="17"/>
      <c r="AA2" s="18"/>
      <c r="AB2" s="17" t="n">
        <v>38874</v>
      </c>
      <c r="AC2" s="17"/>
      <c r="AD2" s="17"/>
      <c r="AE2" s="19"/>
      <c r="AF2" s="20" t="s">
        <v>9</v>
      </c>
      <c r="AG2" s="191"/>
      <c r="AH2" s="21" t="s">
        <v>9</v>
      </c>
      <c r="AI2" s="21"/>
      <c r="AJ2" s="22"/>
    </row>
    <row r="3" customFormat="false" ht="51" hidden="false" customHeight="true" outlineLevel="0" collapsed="false">
      <c r="A3" s="192" t="str">
        <f aca="false">'1. Halbjahr'!A3:B3</f>
        <v>Klasse Kurs</v>
      </c>
      <c r="B3" s="192"/>
      <c r="C3" s="193" t="str">
        <f aca="false">'1. Halbjahr'!C3</f>
        <v>Xx</v>
      </c>
      <c r="D3" s="194"/>
      <c r="E3" s="195"/>
      <c r="F3" s="196"/>
      <c r="G3" s="197"/>
      <c r="H3" s="197"/>
      <c r="I3" s="197"/>
      <c r="J3" s="197"/>
      <c r="K3" s="197"/>
      <c r="L3" s="196"/>
      <c r="M3" s="197"/>
      <c r="N3" s="197"/>
      <c r="O3" s="196"/>
      <c r="P3" s="197"/>
      <c r="Q3" s="197"/>
      <c r="R3" s="15"/>
      <c r="S3" s="25" t="s">
        <v>12</v>
      </c>
      <c r="T3" s="26" t="s">
        <v>13</v>
      </c>
      <c r="U3" s="198" t="n">
        <v>4</v>
      </c>
      <c r="V3" s="28" t="s">
        <v>14</v>
      </c>
      <c r="W3" s="29"/>
      <c r="X3" s="26" t="s">
        <v>13</v>
      </c>
      <c r="Y3" s="198" t="n">
        <v>5</v>
      </c>
      <c r="Z3" s="28" t="s">
        <v>14</v>
      </c>
      <c r="AA3" s="29"/>
      <c r="AB3" s="26" t="s">
        <v>13</v>
      </c>
      <c r="AC3" s="198" t="n">
        <v>6</v>
      </c>
      <c r="AD3" s="28" t="s">
        <v>14</v>
      </c>
      <c r="AE3" s="29"/>
      <c r="AF3" s="30" t="s">
        <v>14</v>
      </c>
      <c r="AG3" s="31" t="s">
        <v>15</v>
      </c>
      <c r="AH3" s="31" t="s">
        <v>63</v>
      </c>
      <c r="AI3" s="31" t="s">
        <v>64</v>
      </c>
      <c r="AJ3" s="32" t="s">
        <v>16</v>
      </c>
    </row>
    <row r="4" customFormat="false" ht="14.75" hidden="false" customHeight="true" outlineLevel="0" collapsed="false">
      <c r="A4" s="199" t="s">
        <v>17</v>
      </c>
      <c r="B4" s="34" t="s">
        <v>18</v>
      </c>
      <c r="C4" s="200" t="s">
        <v>19</v>
      </c>
      <c r="D4" s="194"/>
      <c r="E4" s="195"/>
      <c r="F4" s="196"/>
      <c r="G4" s="197"/>
      <c r="H4" s="197"/>
      <c r="I4" s="197"/>
      <c r="J4" s="197"/>
      <c r="K4" s="197"/>
      <c r="L4" s="196"/>
      <c r="M4" s="197"/>
      <c r="N4" s="197"/>
      <c r="O4" s="196"/>
      <c r="P4" s="197"/>
      <c r="Q4" s="197"/>
      <c r="R4" s="15"/>
      <c r="S4" s="25"/>
      <c r="T4" s="35" t="n">
        <v>40</v>
      </c>
      <c r="U4" s="36" t="s">
        <v>21</v>
      </c>
      <c r="V4" s="28"/>
      <c r="W4" s="37"/>
      <c r="X4" s="35" t="n">
        <v>50</v>
      </c>
      <c r="Y4" s="36" t="s">
        <v>21</v>
      </c>
      <c r="Z4" s="28"/>
      <c r="AA4" s="37"/>
      <c r="AB4" s="35" t="n">
        <v>60</v>
      </c>
      <c r="AC4" s="36" t="s">
        <v>21</v>
      </c>
      <c r="AD4" s="28"/>
      <c r="AE4" s="37"/>
      <c r="AF4" s="30"/>
      <c r="AG4" s="31"/>
      <c r="AH4" s="31"/>
      <c r="AI4" s="31"/>
      <c r="AJ4" s="32"/>
    </row>
    <row r="5" customFormat="false" ht="14.75" hidden="false" customHeight="true" outlineLevel="0" collapsed="false">
      <c r="A5" s="38" t="n">
        <v>1</v>
      </c>
      <c r="B5" s="201" t="str">
        <f aca="false">'1. Halbjahr'!B5</f>
        <v>Eins</v>
      </c>
      <c r="C5" s="202" t="n">
        <f aca="false">'1. Halbjahr'!C5</f>
        <v>0</v>
      </c>
      <c r="D5" s="203"/>
      <c r="E5" s="20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 t="str">
        <f aca="false">IF(SUM(D5:R5)&gt;0,AVERAGE(D5:R5),"0")</f>
        <v>0</v>
      </c>
      <c r="T5" s="45"/>
      <c r="U5" s="46" t="n">
        <f aca="false">T5*100/$T$4</f>
        <v>0</v>
      </c>
      <c r="V5" s="47" t="str">
        <f aca="false">IF('1. Halbjahr'!$D5=1,(IF(U5&gt;=$AD$34-0.5,1,IF(U5&gt;=$AF$34-0.5,2,IF(U5&gt;=$AG$34-0.5,3,IF(U5&gt;=$AH$34-0.5,4,IF(U5&gt;=$AI$34-0.5,5,IF(U5&gt;0,6,""))))))),IF('1. Halbjahr'!$D5=2,(IF(U5&gt;=$AD$35-0.5,1,IF(U5&gt;=$AF$35-0.5,2,IF(U5&gt;=$AG$35-0.5,3,IF(U5&gt;=$AH$35-0.5,4,IF(U5&gt;=$AI$35-0.5,5,IF(U5&gt;0,6,""))))))),IF('1. Halbjahr'!$D5="zd",(IF(U5&gt;=$AD$35-0.5,"(1)",IF(U5&gt;=$AF$35-0.5,"(2)",IF(U5&gt;=$AG$35-0.5,"(3)",IF(U5&gt;=$AH$35-0.5,"(4)",IF(U5&gt;=$AI$35-0.5,"(5)",IF(U5&gt;0,"(6)",""))))))),"S")))</f>
        <v/>
      </c>
      <c r="W5" s="47" t="str">
        <f aca="false">IF(V5&lt;&gt;"",IF(V5="S","S",ABS(V5)),"")</f>
        <v/>
      </c>
      <c r="X5" s="45"/>
      <c r="Y5" s="46" t="n">
        <f aca="false">X5*100/$X$4</f>
        <v>0</v>
      </c>
      <c r="Z5" s="47" t="str">
        <f aca="false">IF('1. Halbjahr'!$D5=1,(IF(Y5&gt;=$AD$34-0.5,1,IF(Y5&gt;=$AF$34-0.5,2,IF(Y5&gt;=$AG$34-0.5,3,IF(Y5&gt;=$AH$34-0.5,4,IF(Y5&gt;=$AI$34-0.5,5,IF(Y5&gt;0,6,""))))))),IF('1. Halbjahr'!$D5=2,(IF(Y5&gt;=$AD$35-0.5,1,IF(Y5&gt;=$AF$35-0.5,2,IF(Y5&gt;=$AG$35-0.5,3,IF(Y5&gt;=$AH$35-0.5,4,IF(Y5&gt;=$AI$35-0.5,5,IF(Y5&gt;0,6,""))))))),IF('1. Halbjahr'!$D5="zd",(IF(Y5&gt;=$AD$35-0.5,"(1)",IF(Y5&gt;=$AF$35-0.5,"(2)",IF(Y5&gt;=$AG$35-0.5,"(3)",IF(Y5&gt;=$AH$35-0.5,"(4)",IF(Y5&gt;=$AI$35-0.5,"(5)",IF(Y5&gt;0,"(6)",""))))))),"S")))</f>
        <v/>
      </c>
      <c r="AA5" s="47" t="str">
        <f aca="false">IF(Z5&lt;&gt;"",IF(Z5="S","S",ABS(Z5)),"")</f>
        <v/>
      </c>
      <c r="AB5" s="45"/>
      <c r="AC5" s="46" t="n">
        <f aca="false">AB5*100/$AB$4</f>
        <v>0</v>
      </c>
      <c r="AD5" s="47" t="str">
        <f aca="false">IF('1. Halbjahr'!$D5=1,(IF(AC5&gt;=$AD$34-0.5,1,IF(AC5&gt;=$AF$34-0.5,2,IF(AC5&gt;=$AG$34-0.5,3,IF(AC5&gt;=$AH$34-0.5,4,IF(AC5&gt;=$AI$34-0.5,5,IF(AC5&gt;0,6,""))))))),IF('1. Halbjahr'!$D5=2,(IF(AC5&gt;=$AD$35-0.5,1,IF(AC5&gt;=$AF$35-0.5,2,IF(AC5&gt;=$AG$35-0.5,3,IF(AC5&gt;=$AH$35-0.5,4,IF(AC5&gt;=$AI$35-0.5,5,IF(AC5&gt;0,6,""))))))),IF('1. Halbjahr'!$D5="zd",(IF(AC5&gt;=$AD$35-0.5,"(1)",IF(AC5&gt;=$AF$35-0.5,"(2)",IF(AC5&gt;=$AG$35-0.5,"(3)",IF(AC5&gt;=$AH$35-0.5,"(4)",IF(AC5&gt;=$AI$35-0.5,"(5)",IF(AC5&gt;0,"(6)",""))))))),"S")))</f>
        <v/>
      </c>
      <c r="AE5" s="47" t="str">
        <f aca="false">IF(AD5&lt;&gt;"",IF(AD5="S","S",ABS(AD5)),"")</f>
        <v/>
      </c>
      <c r="AF5" s="44" t="str">
        <f aca="false">IF(SUM(W5,AA5,AE5)&lt;&gt;0,AVERAGE(W5,AA5,AE5),"0")</f>
        <v>0</v>
      </c>
      <c r="AG5" s="204" t="n">
        <f aca="false">'1. Halbjahr'!AI5</f>
        <v>3</v>
      </c>
      <c r="AH5" s="204" t="str">
        <f aca="false">IF(AF5="0",S5,(S5*$S$1+AF5*$AF$1)/($S$1+$AF$1))</f>
        <v>0</v>
      </c>
      <c r="AI5" s="48" t="str">
        <f aca="false">IF(OR(AG5="0",AH5="0"),"0",AVERAGE(AG5:AH5))</f>
        <v>0</v>
      </c>
      <c r="AJ5" s="49"/>
    </row>
    <row r="6" customFormat="false" ht="14.75" hidden="false" customHeight="true" outlineLevel="0" collapsed="false">
      <c r="A6" s="50" t="n">
        <v>2</v>
      </c>
      <c r="B6" s="205" t="str">
        <f aca="false">'1. Halbjahr'!B6</f>
        <v>Eins</v>
      </c>
      <c r="C6" s="205" t="str">
        <f aca="false">'1. Halbjahr'!C6</f>
        <v>minus</v>
      </c>
      <c r="D6" s="206"/>
      <c r="E6" s="206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 t="str">
        <f aca="false">IF(SUM(D6:R6)&gt;0,AVERAGE(D6:R6),"0")</f>
        <v>0</v>
      </c>
      <c r="T6" s="57"/>
      <c r="U6" s="58" t="n">
        <f aca="false">T6*100/$T$4</f>
        <v>0</v>
      </c>
      <c r="V6" s="59" t="str">
        <f aca="false">IF('1. Halbjahr'!$D6=1,(IF(U6&gt;=$AD$34-0.5,1,IF(U6&gt;=$AF$34-0.5,2,IF(U6&gt;=$AG$34-0.5,3,IF(U6&gt;=$AH$34-0.5,4,IF(U6&gt;=$AI$34-0.5,5,IF(U6&gt;0,6,""))))))),IF('1. Halbjahr'!$D6=2,(IF(U6&gt;=$AD$35-0.5,1,IF(U6&gt;=$AF$35-0.5,2,IF(U6&gt;=$AG$35-0.5,3,IF(U6&gt;=$AH$35-0.5,4,IF(U6&gt;=$AI$35-0.5,5,IF(U6&gt;0,6,""))))))),IF('1. Halbjahr'!$D6="zd",(IF(U6&gt;=$AD$35-0.5,"(1)",IF(U6&gt;=$AF$35-0.5,"(2)",IF(U6&gt;=$AG$35-0.5,"(3)",IF(U6&gt;=$AH$35-0.5,"(4)",IF(U6&gt;=$AI$35-0.5,"(5)",IF(U6&gt;0,"(6)",""))))))),"S")))</f>
        <v/>
      </c>
      <c r="W6" s="59" t="str">
        <f aca="false">IF(V6&lt;&gt;"",IF(V6="S","S",ABS(V6)),"")</f>
        <v/>
      </c>
      <c r="X6" s="57"/>
      <c r="Y6" s="58" t="n">
        <f aca="false">X6*100/$X$4</f>
        <v>0</v>
      </c>
      <c r="Z6" s="59" t="str">
        <f aca="false">IF('1. Halbjahr'!$D6=1,(IF(Y6&gt;=$AD$34-0.5,1,IF(Y6&gt;=$AF$34-0.5,2,IF(Y6&gt;=$AG$34-0.5,3,IF(Y6&gt;=$AH$34-0.5,4,IF(Y6&gt;=$AI$34-0.5,5,IF(Y6&gt;0,6,""))))))),IF('1. Halbjahr'!$D6=2,(IF(Y6&gt;=$AD$35-0.5,1,IF(Y6&gt;=$AF$35-0.5,2,IF(Y6&gt;=$AG$35-0.5,3,IF(Y6&gt;=$AH$35-0.5,4,IF(Y6&gt;=$AI$35-0.5,5,IF(Y6&gt;0,6,""))))))),IF('1. Halbjahr'!$D6="zd",(IF(Y6&gt;=$AD$35-0.5,"(1)",IF(Y6&gt;=$AF$35-0.5,"(2)",IF(Y6&gt;=$AG$35-0.5,"(3)",IF(Y6&gt;=$AH$35-0.5,"(4)",IF(Y6&gt;=$AI$35-0.5,"(5)",IF(Y6&gt;0,"(6)",""))))))),"S")))</f>
        <v/>
      </c>
      <c r="AA6" s="59" t="str">
        <f aca="false">IF(Z6&lt;&gt;"",IF(Z6="S","S",ABS(Z6)),"")</f>
        <v/>
      </c>
      <c r="AB6" s="57"/>
      <c r="AC6" s="58" t="n">
        <f aca="false">AB6*100/$AB$4</f>
        <v>0</v>
      </c>
      <c r="AD6" s="59" t="str">
        <f aca="false">IF('1. Halbjahr'!$D6=1,(IF(AC6&gt;=$AD$34-0.5,1,IF(AC6&gt;=$AF$34-0.5,2,IF(AC6&gt;=$AG$34-0.5,3,IF(AC6&gt;=$AH$34-0.5,4,IF(AC6&gt;=$AI$34-0.5,5,IF(AC6&gt;0,6,""))))))),IF('1. Halbjahr'!$D6=2,(IF(AC6&gt;=$AD$35-0.5,1,IF(AC6&gt;=$AF$35-0.5,2,IF(AC6&gt;=$AG$35-0.5,3,IF(AC6&gt;=$AH$35-0.5,4,IF(AC6&gt;=$AI$35-0.5,5,IF(AC6&gt;0,6,""))))))),IF('1. Halbjahr'!$D6="zd",(IF(AC6&gt;=$AD$35-0.5,"(1)",IF(AC6&gt;=$AF$35-0.5,"(2)",IF(AC6&gt;=$AG$35-0.5,"(3)",IF(AC6&gt;=$AH$35-0.5,"(4)",IF(AC6&gt;=$AI$35-0.5,"(5)",IF(AC6&gt;0,"(6)",""))))))),"S")))</f>
        <v/>
      </c>
      <c r="AE6" s="59" t="str">
        <f aca="false">IF(AD6&lt;&gt;"",IF(AD6="S","S",ABS(AD6)),"")</f>
        <v/>
      </c>
      <c r="AF6" s="56" t="str">
        <f aca="false">IF(SUM(W6,AA6,AE6)&lt;&gt;0,AVERAGE(W6,AA6,AE6),"0")</f>
        <v>0</v>
      </c>
      <c r="AG6" s="207" t="n">
        <f aca="false">'1. Halbjahr'!AI6</f>
        <v>1.7</v>
      </c>
      <c r="AH6" s="207" t="str">
        <f aca="false">IF(AF6="0",S6,(S6*$S$1+AF6*$AF$1)/($S$1+$AF$1))</f>
        <v>0</v>
      </c>
      <c r="AI6" s="60" t="str">
        <f aca="false">IF(OR(AG6="0",AH6="0"),"0",AVERAGE(AG6:AH6))</f>
        <v>0</v>
      </c>
      <c r="AJ6" s="61"/>
    </row>
    <row r="7" customFormat="false" ht="14.75" hidden="false" customHeight="true" outlineLevel="0" collapsed="false">
      <c r="A7" s="38" t="n">
        <v>3</v>
      </c>
      <c r="B7" s="201" t="str">
        <f aca="false">'1. Halbjahr'!B7</f>
        <v>Eins/Zwei</v>
      </c>
      <c r="C7" s="202" t="n">
        <f aca="false">'1. Halbjahr'!C7</f>
        <v>0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4" t="str">
        <f aca="false">IF(SUM(D7:R7)&gt;0,AVERAGE(D7:R7),"0")</f>
        <v>0</v>
      </c>
      <c r="T7" s="45"/>
      <c r="U7" s="46" t="n">
        <f aca="false">T7*100/$T$4</f>
        <v>0</v>
      </c>
      <c r="V7" s="47" t="str">
        <f aca="false">IF('1. Halbjahr'!$D7=1,(IF(U7&gt;=$AD$34-0.5,1,IF(U7&gt;=$AF$34-0.5,2,IF(U7&gt;=$AG$34-0.5,3,IF(U7&gt;=$AH$34-0.5,4,IF(U7&gt;=$AI$34-0.5,5,IF(U7&gt;0,6,""))))))),IF('1. Halbjahr'!$D7=2,(IF(U7&gt;=$AD$35-0.5,1,IF(U7&gt;=$AF$35-0.5,2,IF(U7&gt;=$AG$35-0.5,3,IF(U7&gt;=$AH$35-0.5,4,IF(U7&gt;=$AI$35-0.5,5,IF(U7&gt;0,6,""))))))),IF('1. Halbjahr'!$D7="zd",(IF(U7&gt;=$AD$35-0.5,"(1)",IF(U7&gt;=$AF$35-0.5,"(2)",IF(U7&gt;=$AG$35-0.5,"(3)",IF(U7&gt;=$AH$35-0.5,"(4)",IF(U7&gt;=$AI$35-0.5,"(5)",IF(U7&gt;0,"(6)",""))))))),"S")))</f>
        <v/>
      </c>
      <c r="W7" s="47" t="str">
        <f aca="false">IF(V7&lt;&gt;"",IF(V7="S","S",ABS(V7)),"")</f>
        <v/>
      </c>
      <c r="X7" s="45"/>
      <c r="Y7" s="46" t="n">
        <f aca="false">X7*100/$X$4</f>
        <v>0</v>
      </c>
      <c r="Z7" s="47" t="str">
        <f aca="false">IF('1. Halbjahr'!$D7=1,(IF(Y7&gt;=$AD$34-0.5,1,IF(Y7&gt;=$AF$34-0.5,2,IF(Y7&gt;=$AG$34-0.5,3,IF(Y7&gt;=$AH$34-0.5,4,IF(Y7&gt;=$AI$34-0.5,5,IF(Y7&gt;0,6,""))))))),IF('1. Halbjahr'!$D7=2,(IF(Y7&gt;=$AD$35-0.5,1,IF(Y7&gt;=$AF$35-0.5,2,IF(Y7&gt;=$AG$35-0.5,3,IF(Y7&gt;=$AH$35-0.5,4,IF(Y7&gt;=$AI$35-0.5,5,IF(Y7&gt;0,6,""))))))),IF('1. Halbjahr'!$D7="zd",(IF(Y7&gt;=$AD$35-0.5,"(1)",IF(Y7&gt;=$AF$35-0.5,"(2)",IF(Y7&gt;=$AG$35-0.5,"(3)",IF(Y7&gt;=$AH$35-0.5,"(4)",IF(Y7&gt;=$AI$35-0.5,"(5)",IF(Y7&gt;0,"(6)",""))))))),"S")))</f>
        <v/>
      </c>
      <c r="AA7" s="47" t="str">
        <f aca="false">IF(Z7&lt;&gt;"",IF(Z7="S","S",ABS(Z7)),"")</f>
        <v/>
      </c>
      <c r="AB7" s="45"/>
      <c r="AC7" s="46" t="n">
        <f aca="false">AB7*100/$AB$4</f>
        <v>0</v>
      </c>
      <c r="AD7" s="47" t="str">
        <f aca="false">IF('1. Halbjahr'!$D7=1,(IF(AC7&gt;=$AD$34-0.5,1,IF(AC7&gt;=$AF$34-0.5,2,IF(AC7&gt;=$AG$34-0.5,3,IF(AC7&gt;=$AH$34-0.5,4,IF(AC7&gt;=$AI$34-0.5,5,IF(AC7&gt;0,6,""))))))),IF('1. Halbjahr'!$D7=2,(IF(AC7&gt;=$AD$35-0.5,1,IF(AC7&gt;=$AF$35-0.5,2,IF(AC7&gt;=$AG$35-0.5,3,IF(AC7&gt;=$AH$35-0.5,4,IF(AC7&gt;=$AI$35-0.5,5,IF(AC7&gt;0,6,""))))))),IF('1. Halbjahr'!$D7="zd",(IF(AC7&gt;=$AD$35-0.5,"(1)",IF(AC7&gt;=$AF$35-0.5,"(2)",IF(AC7&gt;=$AG$35-0.5,"(3)",IF(AC7&gt;=$AH$35-0.5,"(4)",IF(AC7&gt;=$AI$35-0.5,"(5)",IF(AC7&gt;0,"(6)",""))))))),"S")))</f>
        <v/>
      </c>
      <c r="AE7" s="47" t="str">
        <f aca="false">IF(AD7&lt;&gt;"",IF(AD7="S","S",ABS(AD7)),"")</f>
        <v/>
      </c>
      <c r="AF7" s="44" t="str">
        <f aca="false">IF(SUM(W7,AA7,AE7)&lt;&gt;0,AVERAGE(W7,AA7,AE7),"0")</f>
        <v>0</v>
      </c>
      <c r="AG7" s="204" t="n">
        <f aca="false">'1. Halbjahr'!AI7</f>
        <v>3.25</v>
      </c>
      <c r="AH7" s="204" t="str">
        <f aca="false">IF(AF7="0",S7,(S7*$S$1+AF7*$AF$1)/($S$1+$AF$1))</f>
        <v>0</v>
      </c>
      <c r="AI7" s="48" t="str">
        <f aca="false">IF(OR(AG7="0",AH7="0"),"0",AVERAGE(AG7:AH7))</f>
        <v>0</v>
      </c>
      <c r="AJ7" s="49"/>
    </row>
    <row r="8" customFormat="false" ht="14.75" hidden="false" customHeight="true" outlineLevel="0" collapsed="false">
      <c r="A8" s="50" t="n">
        <v>4</v>
      </c>
      <c r="B8" s="205" t="str">
        <f aca="false">'1. Halbjahr'!B8</f>
        <v>Zwei</v>
      </c>
      <c r="C8" s="205" t="str">
        <f aca="false">'1. Halbjahr'!C8</f>
        <v>plus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6" t="str">
        <f aca="false">IF(SUM(D8:R8)&gt;0,AVERAGE(D8:R8),"0")</f>
        <v>0</v>
      </c>
      <c r="T8" s="57"/>
      <c r="U8" s="58" t="n">
        <f aca="false">T8*100/$T$4</f>
        <v>0</v>
      </c>
      <c r="V8" s="59" t="str">
        <f aca="false">IF('1. Halbjahr'!$D8=1,(IF(U8&gt;=$AD$34-0.5,1,IF(U8&gt;=$AF$34-0.5,2,IF(U8&gt;=$AG$34-0.5,3,IF(U8&gt;=$AH$34-0.5,4,IF(U8&gt;=$AI$34-0.5,5,IF(U8&gt;0,6,""))))))),IF('1. Halbjahr'!$D8=2,(IF(U8&gt;=$AD$35-0.5,1,IF(U8&gt;=$AF$35-0.5,2,IF(U8&gt;=$AG$35-0.5,3,IF(U8&gt;=$AH$35-0.5,4,IF(U8&gt;=$AI$35-0.5,5,IF(U8&gt;0,6,""))))))),IF('1. Halbjahr'!$D8="zd",(IF(U8&gt;=$AD$35-0.5,"(1)",IF(U8&gt;=$AF$35-0.5,"(2)",IF(U8&gt;=$AG$35-0.5,"(3)",IF(U8&gt;=$AH$35-0.5,"(4)",IF(U8&gt;=$AI$35-0.5,"(5)",IF(U8&gt;0,"(6)",""))))))),"S")))</f>
        <v/>
      </c>
      <c r="W8" s="59" t="str">
        <f aca="false">IF(V8&lt;&gt;"",IF(V8="S","S",ABS(V8)),"")</f>
        <v/>
      </c>
      <c r="X8" s="57"/>
      <c r="Y8" s="58" t="n">
        <f aca="false">X8*100/$X$4</f>
        <v>0</v>
      </c>
      <c r="Z8" s="59" t="str">
        <f aca="false">IF('1. Halbjahr'!$D8=1,(IF(Y8&gt;=$AD$34-0.5,1,IF(Y8&gt;=$AF$34-0.5,2,IF(Y8&gt;=$AG$34-0.5,3,IF(Y8&gt;=$AH$34-0.5,4,IF(Y8&gt;=$AI$34-0.5,5,IF(Y8&gt;0,6,""))))))),IF('1. Halbjahr'!$D8=2,(IF(Y8&gt;=$AD$35-0.5,1,IF(Y8&gt;=$AF$35-0.5,2,IF(Y8&gt;=$AG$35-0.5,3,IF(Y8&gt;=$AH$35-0.5,4,IF(Y8&gt;=$AI$35-0.5,5,IF(Y8&gt;0,6,""))))))),IF('1. Halbjahr'!$D8="zd",(IF(Y8&gt;=$AD$35-0.5,"(1)",IF(Y8&gt;=$AF$35-0.5,"(2)",IF(Y8&gt;=$AG$35-0.5,"(3)",IF(Y8&gt;=$AH$35-0.5,"(4)",IF(Y8&gt;=$AI$35-0.5,"(5)",IF(Y8&gt;0,"(6)",""))))))),"S")))</f>
        <v/>
      </c>
      <c r="AA8" s="59" t="str">
        <f aca="false">IF(Z8&lt;&gt;"",IF(Z8="S","S",ABS(Z8)),"")</f>
        <v/>
      </c>
      <c r="AB8" s="57"/>
      <c r="AC8" s="58" t="n">
        <f aca="false">AB8*100/$AB$4</f>
        <v>0</v>
      </c>
      <c r="AD8" s="59" t="str">
        <f aca="false">IF('1. Halbjahr'!$D8=1,(IF(AC8&gt;=$AD$34-0.5,1,IF(AC8&gt;=$AF$34-0.5,2,IF(AC8&gt;=$AG$34-0.5,3,IF(AC8&gt;=$AH$34-0.5,4,IF(AC8&gt;=$AI$34-0.5,5,IF(AC8&gt;0,6,""))))))),IF('1. Halbjahr'!$D8=2,(IF(AC8&gt;=$AD$35-0.5,1,IF(AC8&gt;=$AF$35-0.5,2,IF(AC8&gt;=$AG$35-0.5,3,IF(AC8&gt;=$AH$35-0.5,4,IF(AC8&gt;=$AI$35-0.5,5,IF(AC8&gt;0,6,""))))))),IF('1. Halbjahr'!$D8="zd",(IF(AC8&gt;=$AD$35-0.5,"(1)",IF(AC8&gt;=$AF$35-0.5,"(2)",IF(AC8&gt;=$AG$35-0.5,"(3)",IF(AC8&gt;=$AH$35-0.5,"(4)",IF(AC8&gt;=$AI$35-0.5,"(5)",IF(AC8&gt;0,"(6)",""))))))),"S")))</f>
        <v/>
      </c>
      <c r="AE8" s="59" t="str">
        <f aca="false">IF(AD8&lt;&gt;"",IF(AD8="S","S",ABS(AD8)),"")</f>
        <v/>
      </c>
      <c r="AF8" s="56" t="str">
        <f aca="false">IF(SUM(W8,AA8,AE8)&lt;&gt;0,AVERAGE(W8,AA8,AE8),"0")</f>
        <v>0</v>
      </c>
      <c r="AG8" s="207" t="n">
        <f aca="false">'1. Halbjahr'!AI8</f>
        <v>2.8</v>
      </c>
      <c r="AH8" s="207" t="str">
        <f aca="false">IF(AF8="0",S8,(S8*$S$1+AF8*$AF$1)/($S$1+$AF$1))</f>
        <v>0</v>
      </c>
      <c r="AI8" s="60" t="str">
        <f aca="false">IF(OR(AG8="0",AH8="0"),"0",AVERAGE(AG8:AH8))</f>
        <v>0</v>
      </c>
      <c r="AJ8" s="61"/>
    </row>
    <row r="9" customFormat="false" ht="14.75" hidden="false" customHeight="true" outlineLevel="0" collapsed="false">
      <c r="A9" s="38" t="n">
        <v>5</v>
      </c>
      <c r="B9" s="201" t="str">
        <f aca="false">'1. Halbjahr'!B9</f>
        <v>Zwei</v>
      </c>
      <c r="C9" s="202" t="n">
        <f aca="false">'1. Halbjahr'!C9</f>
        <v>0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 t="str">
        <f aca="false">IF(SUM(D9:R9)&gt;0,AVERAGE(D9:R9),"0")</f>
        <v>0</v>
      </c>
      <c r="T9" s="45"/>
      <c r="U9" s="46" t="n">
        <f aca="false">T9*100/$T$4</f>
        <v>0</v>
      </c>
      <c r="V9" s="47" t="str">
        <f aca="false">IF('1. Halbjahr'!$D9=1,(IF(U9&gt;=$AD$34-0.5,1,IF(U9&gt;=$AF$34-0.5,2,IF(U9&gt;=$AG$34-0.5,3,IF(U9&gt;=$AH$34-0.5,4,IF(U9&gt;=$AI$34-0.5,5,IF(U9&gt;0,6,""))))))),IF('1. Halbjahr'!$D9=2,(IF(U9&gt;=$AD$35-0.5,1,IF(U9&gt;=$AF$35-0.5,2,IF(U9&gt;=$AG$35-0.5,3,IF(U9&gt;=$AH$35-0.5,4,IF(U9&gt;=$AI$35-0.5,5,IF(U9&gt;0,6,""))))))),IF('1. Halbjahr'!$D9="zd",(IF(U9&gt;=$AD$35-0.5,"(1)",IF(U9&gt;=$AF$35-0.5,"(2)",IF(U9&gt;=$AG$35-0.5,"(3)",IF(U9&gt;=$AH$35-0.5,"(4)",IF(U9&gt;=$AI$35-0.5,"(5)",IF(U9&gt;0,"(6)",""))))))),"S")))</f>
        <v/>
      </c>
      <c r="W9" s="47" t="str">
        <f aca="false">IF(V9&lt;&gt;"",IF(V9="S","S",ABS(V9)),"")</f>
        <v/>
      </c>
      <c r="X9" s="45"/>
      <c r="Y9" s="46" t="n">
        <f aca="false">X9*100/$X$4</f>
        <v>0</v>
      </c>
      <c r="Z9" s="47" t="str">
        <f aca="false">IF('1. Halbjahr'!$D9=1,(IF(Y9&gt;=$AD$34-0.5,1,IF(Y9&gt;=$AF$34-0.5,2,IF(Y9&gt;=$AG$34-0.5,3,IF(Y9&gt;=$AH$34-0.5,4,IF(Y9&gt;=$AI$34-0.5,5,IF(Y9&gt;0,6,""))))))),IF('1. Halbjahr'!$D9=2,(IF(Y9&gt;=$AD$35-0.5,1,IF(Y9&gt;=$AF$35-0.5,2,IF(Y9&gt;=$AG$35-0.5,3,IF(Y9&gt;=$AH$35-0.5,4,IF(Y9&gt;=$AI$35-0.5,5,IF(Y9&gt;0,6,""))))))),IF('1. Halbjahr'!$D9="zd",(IF(Y9&gt;=$AD$35-0.5,"(1)",IF(Y9&gt;=$AF$35-0.5,"(2)",IF(Y9&gt;=$AG$35-0.5,"(3)",IF(Y9&gt;=$AH$35-0.5,"(4)",IF(Y9&gt;=$AI$35-0.5,"(5)",IF(Y9&gt;0,"(6)",""))))))),"S")))</f>
        <v/>
      </c>
      <c r="AA9" s="47" t="str">
        <f aca="false">IF(Z9&lt;&gt;"",IF(Z9="S","S",ABS(Z9)),"")</f>
        <v/>
      </c>
      <c r="AB9" s="45"/>
      <c r="AC9" s="46" t="n">
        <f aca="false">AB9*100/$AB$4</f>
        <v>0</v>
      </c>
      <c r="AD9" s="47" t="str">
        <f aca="false">IF('1. Halbjahr'!$D9=1,(IF(AC9&gt;=$AD$34-0.5,1,IF(AC9&gt;=$AF$34-0.5,2,IF(AC9&gt;=$AG$34-0.5,3,IF(AC9&gt;=$AH$34-0.5,4,IF(AC9&gt;=$AI$34-0.5,5,IF(AC9&gt;0,6,""))))))),IF('1. Halbjahr'!$D9=2,(IF(AC9&gt;=$AD$35-0.5,1,IF(AC9&gt;=$AF$35-0.5,2,IF(AC9&gt;=$AG$35-0.5,3,IF(AC9&gt;=$AH$35-0.5,4,IF(AC9&gt;=$AI$35-0.5,5,IF(AC9&gt;0,6,""))))))),IF('1. Halbjahr'!$D9="zd",(IF(AC9&gt;=$AD$35-0.5,"(1)",IF(AC9&gt;=$AF$35-0.5,"(2)",IF(AC9&gt;=$AG$35-0.5,"(3)",IF(AC9&gt;=$AH$35-0.5,"(4)",IF(AC9&gt;=$AI$35-0.5,"(5)",IF(AC9&gt;0,"(6)",""))))))),"S")))</f>
        <v/>
      </c>
      <c r="AE9" s="47" t="str">
        <f aca="false">IF(AD9&lt;&gt;"",IF(AD9="S","S",ABS(AD9)),"")</f>
        <v/>
      </c>
      <c r="AF9" s="44" t="str">
        <f aca="false">IF(SUM(W9,AA9,AE9)&lt;&gt;0,AVERAGE(W9,AA9,AE9),"0")</f>
        <v>0</v>
      </c>
      <c r="AG9" s="204" t="n">
        <f aca="false">'1. Halbjahr'!AI9</f>
        <v>2.5</v>
      </c>
      <c r="AH9" s="204" t="str">
        <f aca="false">IF(AF9="0",S9,(S9*$S$1+AF9*$AF$1)/($S$1+$AF$1))</f>
        <v>0</v>
      </c>
      <c r="AI9" s="48" t="str">
        <f aca="false">IF(OR(AG9="0",AH9="0"),"0",AVERAGE(AG9:AH9))</f>
        <v>0</v>
      </c>
      <c r="AJ9" s="49"/>
    </row>
    <row r="10" customFormat="false" ht="14.75" hidden="false" customHeight="true" outlineLevel="0" collapsed="false">
      <c r="A10" s="50" t="n">
        <v>6</v>
      </c>
      <c r="B10" s="205" t="str">
        <f aca="false">'1. Halbjahr'!B10</f>
        <v>Zwei</v>
      </c>
      <c r="C10" s="205" t="str">
        <f aca="false">'1. Halbjahr'!C10</f>
        <v>minus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6" t="str">
        <f aca="false">IF(SUM(D10:R10)&gt;0,AVERAGE(D10:R10),"0")</f>
        <v>0</v>
      </c>
      <c r="T10" s="57"/>
      <c r="U10" s="58" t="n">
        <f aca="false">T10*100/$T$4</f>
        <v>0</v>
      </c>
      <c r="V10" s="59" t="str">
        <f aca="false">IF('1. Halbjahr'!$D10=1,(IF(U10&gt;=$AD$34-0.5,1,IF(U10&gt;=$AF$34-0.5,2,IF(U10&gt;=$AG$34-0.5,3,IF(U10&gt;=$AH$34-0.5,4,IF(U10&gt;=$AI$34-0.5,5,IF(U10&gt;0,6,""))))))),IF('1. Halbjahr'!$D10=2,(IF(U10&gt;=$AD$35-0.5,1,IF(U10&gt;=$AF$35-0.5,2,IF(U10&gt;=$AG$35-0.5,3,IF(U10&gt;=$AH$35-0.5,4,IF(U10&gt;=$AI$35-0.5,5,IF(U10&gt;0,6,""))))))),IF('1. Halbjahr'!$D10="zd",(IF(U10&gt;=$AD$35-0.5,"(1)",IF(U10&gt;=$AF$35-0.5,"(2)",IF(U10&gt;=$AG$35-0.5,"(3)",IF(U10&gt;=$AH$35-0.5,"(4)",IF(U10&gt;=$AI$35-0.5,"(5)",IF(U10&gt;0,"(6)",""))))))),"S")))</f>
        <v/>
      </c>
      <c r="W10" s="59" t="str">
        <f aca="false">IF(V10&lt;&gt;"",IF(V10="S","S",ABS(V10)),"")</f>
        <v/>
      </c>
      <c r="X10" s="57"/>
      <c r="Y10" s="58" t="n">
        <f aca="false">X10*100/$X$4</f>
        <v>0</v>
      </c>
      <c r="Z10" s="59" t="str">
        <f aca="false">IF('1. Halbjahr'!$D10=1,(IF(Y10&gt;=$AD$34-0.5,1,IF(Y10&gt;=$AF$34-0.5,2,IF(Y10&gt;=$AG$34-0.5,3,IF(Y10&gt;=$AH$34-0.5,4,IF(Y10&gt;=$AI$34-0.5,5,IF(Y10&gt;0,6,""))))))),IF('1. Halbjahr'!$D10=2,(IF(Y10&gt;=$AD$35-0.5,1,IF(Y10&gt;=$AF$35-0.5,2,IF(Y10&gt;=$AG$35-0.5,3,IF(Y10&gt;=$AH$35-0.5,4,IF(Y10&gt;=$AI$35-0.5,5,IF(Y10&gt;0,6,""))))))),IF('1. Halbjahr'!$D10="zd",(IF(Y10&gt;=$AD$35-0.5,"(1)",IF(Y10&gt;=$AF$35-0.5,"(2)",IF(Y10&gt;=$AG$35-0.5,"(3)",IF(Y10&gt;=$AH$35-0.5,"(4)",IF(Y10&gt;=$AI$35-0.5,"(5)",IF(Y10&gt;0,"(6)",""))))))),"S")))</f>
        <v/>
      </c>
      <c r="AA10" s="59" t="str">
        <f aca="false">IF(Z10&lt;&gt;"",IF(Z10="S","S",ABS(Z10)),"")</f>
        <v/>
      </c>
      <c r="AB10" s="57"/>
      <c r="AC10" s="58" t="n">
        <f aca="false">AB10*100/$AB$4</f>
        <v>0</v>
      </c>
      <c r="AD10" s="59" t="str">
        <f aca="false">IF('1. Halbjahr'!$D10=1,(IF(AC10&gt;=$AD$34-0.5,1,IF(AC10&gt;=$AF$34-0.5,2,IF(AC10&gt;=$AG$34-0.5,3,IF(AC10&gt;=$AH$34-0.5,4,IF(AC10&gt;=$AI$34-0.5,5,IF(AC10&gt;0,6,""))))))),IF('1. Halbjahr'!$D10=2,(IF(AC10&gt;=$AD$35-0.5,1,IF(AC10&gt;=$AF$35-0.5,2,IF(AC10&gt;=$AG$35-0.5,3,IF(AC10&gt;=$AH$35-0.5,4,IF(AC10&gt;=$AI$35-0.5,5,IF(AC10&gt;0,6,""))))))),IF('1. Halbjahr'!$D10="zd",(IF(AC10&gt;=$AD$35-0.5,"(1)",IF(AC10&gt;=$AF$35-0.5,"(2)",IF(AC10&gt;=$AG$35-0.5,"(3)",IF(AC10&gt;=$AH$35-0.5,"(4)",IF(AC10&gt;=$AI$35-0.5,"(5)",IF(AC10&gt;0,"(6)",""))))))),"S")))</f>
        <v/>
      </c>
      <c r="AE10" s="59" t="str">
        <f aca="false">IF(AD10&lt;&gt;"",IF(AD10="S","S",ABS(AD10)),"")</f>
        <v/>
      </c>
      <c r="AF10" s="56" t="str">
        <f aca="false">IF(SUM(W10,AA10,AE10)&lt;&gt;0,AVERAGE(W10,AA10,AE10),"0")</f>
        <v>0</v>
      </c>
      <c r="AG10" s="207" t="n">
        <f aca="false">'1. Halbjahr'!AI10</f>
        <v>2.7</v>
      </c>
      <c r="AH10" s="207" t="str">
        <f aca="false">IF(AF10="0",S10,(S10*$S$1+AF10*$AF$1)/($S$1+$AF$1))</f>
        <v>0</v>
      </c>
      <c r="AI10" s="60" t="str">
        <f aca="false">IF(OR(AG10="0",AH10="0"),"0",AVERAGE(AG10:AH10))</f>
        <v>0</v>
      </c>
      <c r="AJ10" s="61"/>
    </row>
    <row r="11" customFormat="false" ht="14.75" hidden="false" customHeight="true" outlineLevel="0" collapsed="false">
      <c r="A11" s="38" t="n">
        <v>7</v>
      </c>
      <c r="B11" s="201" t="str">
        <f aca="false">'1. Halbjahr'!B11</f>
        <v>Zwei/Drei</v>
      </c>
      <c r="C11" s="202" t="n">
        <f aca="false">'1. Halbjahr'!C11</f>
        <v>0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 t="str">
        <f aca="false">IF(SUM(D11:R11)&gt;0,AVERAGE(D11:R11),"0")</f>
        <v>0</v>
      </c>
      <c r="T11" s="45"/>
      <c r="U11" s="46" t="n">
        <f aca="false">T11*100/$T$4</f>
        <v>0</v>
      </c>
      <c r="V11" s="47" t="str">
        <f aca="false">IF('1. Halbjahr'!$D11=1,(IF(U11&gt;=$AD$34-0.5,1,IF(U11&gt;=$AF$34-0.5,2,IF(U11&gt;=$AG$34-0.5,3,IF(U11&gt;=$AH$34-0.5,4,IF(U11&gt;=$AI$34-0.5,5,IF(U11&gt;0,6,""))))))),IF('1. Halbjahr'!$D11=2,(IF(U11&gt;=$AD$35-0.5,1,IF(U11&gt;=$AF$35-0.5,2,IF(U11&gt;=$AG$35-0.5,3,IF(U11&gt;=$AH$35-0.5,4,IF(U11&gt;=$AI$35-0.5,5,IF(U11&gt;0,6,""))))))),IF('1. Halbjahr'!$D11="zd",(IF(U11&gt;=$AD$35-0.5,"(1)",IF(U11&gt;=$AF$35-0.5,"(2)",IF(U11&gt;=$AG$35-0.5,"(3)",IF(U11&gt;=$AH$35-0.5,"(4)",IF(U11&gt;=$AI$35-0.5,"(5)",IF(U11&gt;0,"(6)",""))))))),"S")))</f>
        <v/>
      </c>
      <c r="W11" s="47" t="str">
        <f aca="false">IF(V11&lt;&gt;"",IF(V11="S","S",ABS(V11)),"")</f>
        <v/>
      </c>
      <c r="X11" s="45"/>
      <c r="Y11" s="46" t="n">
        <f aca="false">X11*100/$X$4</f>
        <v>0</v>
      </c>
      <c r="Z11" s="47" t="str">
        <f aca="false">IF('1. Halbjahr'!$D11=1,(IF(Y11&gt;=$AD$34-0.5,1,IF(Y11&gt;=$AF$34-0.5,2,IF(Y11&gt;=$AG$34-0.5,3,IF(Y11&gt;=$AH$34-0.5,4,IF(Y11&gt;=$AI$34-0.5,5,IF(Y11&gt;0,6,""))))))),IF('1. Halbjahr'!$D11=2,(IF(Y11&gt;=$AD$35-0.5,1,IF(Y11&gt;=$AF$35-0.5,2,IF(Y11&gt;=$AG$35-0.5,3,IF(Y11&gt;=$AH$35-0.5,4,IF(Y11&gt;=$AI$35-0.5,5,IF(Y11&gt;0,6,""))))))),IF('1. Halbjahr'!$D11="zd",(IF(Y11&gt;=$AD$35-0.5,"(1)",IF(Y11&gt;=$AF$35-0.5,"(2)",IF(Y11&gt;=$AG$35-0.5,"(3)",IF(Y11&gt;=$AH$35-0.5,"(4)",IF(Y11&gt;=$AI$35-0.5,"(5)",IF(Y11&gt;0,"(6)",""))))))),"S")))</f>
        <v/>
      </c>
      <c r="AA11" s="47" t="str">
        <f aca="false">IF(Z11&lt;&gt;"",IF(Z11="S","S",ABS(Z11)),"")</f>
        <v/>
      </c>
      <c r="AB11" s="45"/>
      <c r="AC11" s="46" t="n">
        <f aca="false">AB11*100/$AB$4</f>
        <v>0</v>
      </c>
      <c r="AD11" s="47" t="str">
        <f aca="false">IF('1. Halbjahr'!$D11=1,(IF(AC11&gt;=$AD$34-0.5,1,IF(AC11&gt;=$AF$34-0.5,2,IF(AC11&gt;=$AG$34-0.5,3,IF(AC11&gt;=$AH$34-0.5,4,IF(AC11&gt;=$AI$34-0.5,5,IF(AC11&gt;0,6,""))))))),IF('1. Halbjahr'!$D11=2,(IF(AC11&gt;=$AD$35-0.5,1,IF(AC11&gt;=$AF$35-0.5,2,IF(AC11&gt;=$AG$35-0.5,3,IF(AC11&gt;=$AH$35-0.5,4,IF(AC11&gt;=$AI$35-0.5,5,IF(AC11&gt;0,6,""))))))),IF('1. Halbjahr'!$D11="zd",(IF(AC11&gt;=$AD$35-0.5,"(1)",IF(AC11&gt;=$AF$35-0.5,"(2)",IF(AC11&gt;=$AG$35-0.5,"(3)",IF(AC11&gt;=$AH$35-0.5,"(4)",IF(AC11&gt;=$AI$35-0.5,"(5)",IF(AC11&gt;0,"(6)",""))))))),"S")))</f>
        <v/>
      </c>
      <c r="AE11" s="47" t="str">
        <f aca="false">IF(AD11&lt;&gt;"",IF(AD11="S","S",ABS(AD11)),"")</f>
        <v/>
      </c>
      <c r="AF11" s="44" t="str">
        <f aca="false">IF(SUM(W11,AA11,AE11)&lt;&gt;0,AVERAGE(W11,AA11,AE11),"0")</f>
        <v>0</v>
      </c>
      <c r="AG11" s="204" t="n">
        <f aca="false">'1. Halbjahr'!AI11</f>
        <v>2.25</v>
      </c>
      <c r="AH11" s="204" t="str">
        <f aca="false">IF(AF11="0",S11,(S11*$S$1+AF11*$AF$1)/($S$1+$AF$1))</f>
        <v>0</v>
      </c>
      <c r="AI11" s="48" t="str">
        <f aca="false">IF(OR(AG11="0",AH11="0"),"0",AVERAGE(AG11:AH11))</f>
        <v>0</v>
      </c>
      <c r="AJ11" s="49"/>
    </row>
    <row r="12" customFormat="false" ht="14.75" hidden="false" customHeight="true" outlineLevel="0" collapsed="false">
      <c r="A12" s="50" t="n">
        <v>8</v>
      </c>
      <c r="B12" s="205" t="str">
        <f aca="false">'1. Halbjahr'!B12</f>
        <v>Drei</v>
      </c>
      <c r="C12" s="205" t="str">
        <f aca="false">'1. Halbjahr'!C12</f>
        <v>plus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6" t="str">
        <f aca="false">IF(SUM(D12:R12)&gt;0,AVERAGE(D12:R12),"0")</f>
        <v>0</v>
      </c>
      <c r="T12" s="57"/>
      <c r="U12" s="58" t="n">
        <f aca="false">T12*100/$T$4</f>
        <v>0</v>
      </c>
      <c r="V12" s="59" t="str">
        <f aca="false">IF('1. Halbjahr'!$D12=1,(IF(U12&gt;=$AD$34-0.5,1,IF(U12&gt;=$AF$34-0.5,2,IF(U12&gt;=$AG$34-0.5,3,IF(U12&gt;=$AH$34-0.5,4,IF(U12&gt;=$AI$34-0.5,5,IF(U12&gt;0,6,""))))))),IF('1. Halbjahr'!$D12=2,(IF(U12&gt;=$AD$35-0.5,1,IF(U12&gt;=$AF$35-0.5,2,IF(U12&gt;=$AG$35-0.5,3,IF(U12&gt;=$AH$35-0.5,4,IF(U12&gt;=$AI$35-0.5,5,IF(U12&gt;0,6,""))))))),IF('1. Halbjahr'!$D12="zd",(IF(U12&gt;=$AD$35-0.5,"(1)",IF(U12&gt;=$AF$35-0.5,"(2)",IF(U12&gt;=$AG$35-0.5,"(3)",IF(U12&gt;=$AH$35-0.5,"(4)",IF(U12&gt;=$AI$35-0.5,"(5)",IF(U12&gt;0,"(6)",""))))))),"S")))</f>
        <v/>
      </c>
      <c r="W12" s="59" t="str">
        <f aca="false">IF(V12&lt;&gt;"",IF(V12="S","S",ABS(V12)),"")</f>
        <v/>
      </c>
      <c r="X12" s="57"/>
      <c r="Y12" s="58" t="n">
        <f aca="false">X12*100/$X$4</f>
        <v>0</v>
      </c>
      <c r="Z12" s="59" t="str">
        <f aca="false">IF('1. Halbjahr'!$D12=1,(IF(Y12&gt;=$AD$34-0.5,1,IF(Y12&gt;=$AF$34-0.5,2,IF(Y12&gt;=$AG$34-0.5,3,IF(Y12&gt;=$AH$34-0.5,4,IF(Y12&gt;=$AI$34-0.5,5,IF(Y12&gt;0,6,""))))))),IF('1. Halbjahr'!$D12=2,(IF(Y12&gt;=$AD$35-0.5,1,IF(Y12&gt;=$AF$35-0.5,2,IF(Y12&gt;=$AG$35-0.5,3,IF(Y12&gt;=$AH$35-0.5,4,IF(Y12&gt;=$AI$35-0.5,5,IF(Y12&gt;0,6,""))))))),IF('1. Halbjahr'!$D12="zd",(IF(Y12&gt;=$AD$35-0.5,"(1)",IF(Y12&gt;=$AF$35-0.5,"(2)",IF(Y12&gt;=$AG$35-0.5,"(3)",IF(Y12&gt;=$AH$35-0.5,"(4)",IF(Y12&gt;=$AI$35-0.5,"(5)",IF(Y12&gt;0,"(6)",""))))))),"S")))</f>
        <v/>
      </c>
      <c r="AA12" s="59" t="str">
        <f aca="false">IF(Z12&lt;&gt;"",IF(Z12="S","S",ABS(Z12)),"")</f>
        <v/>
      </c>
      <c r="AB12" s="57"/>
      <c r="AC12" s="58" t="n">
        <f aca="false">AB12*100/$AB$4</f>
        <v>0</v>
      </c>
      <c r="AD12" s="59" t="str">
        <f aca="false">IF('1. Halbjahr'!$D12=1,(IF(AC12&gt;=$AD$34-0.5,1,IF(AC12&gt;=$AF$34-0.5,2,IF(AC12&gt;=$AG$34-0.5,3,IF(AC12&gt;=$AH$34-0.5,4,IF(AC12&gt;=$AI$34-0.5,5,IF(AC12&gt;0,6,""))))))),IF('1. Halbjahr'!$D12=2,(IF(AC12&gt;=$AD$35-0.5,1,IF(AC12&gt;=$AF$35-0.5,2,IF(AC12&gt;=$AG$35-0.5,3,IF(AC12&gt;=$AH$35-0.5,4,IF(AC12&gt;=$AI$35-0.5,5,IF(AC12&gt;0,6,""))))))),IF('1. Halbjahr'!$D12="zd",(IF(AC12&gt;=$AD$35-0.5,"(1)",IF(AC12&gt;=$AF$35-0.5,"(2)",IF(AC12&gt;=$AG$35-0.5,"(3)",IF(AC12&gt;=$AH$35-0.5,"(4)",IF(AC12&gt;=$AI$35-0.5,"(5)",IF(AC12&gt;0,"(6)",""))))))),"S")))</f>
        <v/>
      </c>
      <c r="AE12" s="59" t="str">
        <f aca="false">IF(AD12&lt;&gt;"",IF(AD12="S","S",ABS(AD12)),"")</f>
        <v/>
      </c>
      <c r="AF12" s="56" t="str">
        <f aca="false">IF(SUM(W12,AA12,AE12)&lt;&gt;0,AVERAGE(W12,AA12,AE12),"0")</f>
        <v>0</v>
      </c>
      <c r="AG12" s="207" t="n">
        <f aca="false">'1. Halbjahr'!AI12</f>
        <v>2.3</v>
      </c>
      <c r="AH12" s="207" t="str">
        <f aca="false">IF(AF12="0",S12,(S12*$S$1+AF12*$AF$1)/($S$1+$AF$1))</f>
        <v>0</v>
      </c>
      <c r="AI12" s="60" t="str">
        <f aca="false">IF(OR(AG12="0",AH12="0"),"0",AVERAGE(AG12:AH12))</f>
        <v>0</v>
      </c>
      <c r="AJ12" s="61"/>
    </row>
    <row r="13" customFormat="false" ht="14.75" hidden="false" customHeight="true" outlineLevel="0" collapsed="false">
      <c r="A13" s="38" t="n">
        <v>9</v>
      </c>
      <c r="B13" s="201" t="str">
        <f aca="false">'1. Halbjahr'!B13</f>
        <v>Drei</v>
      </c>
      <c r="C13" s="202" t="n">
        <f aca="false">'1. Halbjahr'!C13</f>
        <v>0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 t="str">
        <f aca="false">IF(SUM(D13:R13)&gt;0,AVERAGE(D13:R13),"0")</f>
        <v>0</v>
      </c>
      <c r="T13" s="45"/>
      <c r="U13" s="46" t="n">
        <f aca="false">T13*100/$T$4</f>
        <v>0</v>
      </c>
      <c r="V13" s="47" t="str">
        <f aca="false">IF('1. Halbjahr'!$D13=1,(IF(U13&gt;=$AD$34-0.5,1,IF(U13&gt;=$AF$34-0.5,2,IF(U13&gt;=$AG$34-0.5,3,IF(U13&gt;=$AH$34-0.5,4,IF(U13&gt;=$AI$34-0.5,5,IF(U13&gt;0,6,""))))))),IF('1. Halbjahr'!$D13=2,(IF(U13&gt;=$AD$35-0.5,1,IF(U13&gt;=$AF$35-0.5,2,IF(U13&gt;=$AG$35-0.5,3,IF(U13&gt;=$AH$35-0.5,4,IF(U13&gt;=$AI$35-0.5,5,IF(U13&gt;0,6,""))))))),IF('1. Halbjahr'!$D13="zd",(IF(U13&gt;=$AD$35-0.5,"(1)",IF(U13&gt;=$AF$35-0.5,"(2)",IF(U13&gt;=$AG$35-0.5,"(3)",IF(U13&gt;=$AH$35-0.5,"(4)",IF(U13&gt;=$AI$35-0.5,"(5)",IF(U13&gt;0,"(6)",""))))))),"S")))</f>
        <v/>
      </c>
      <c r="W13" s="47" t="str">
        <f aca="false">IF(V13&lt;&gt;"",IF(V13="S","S",ABS(V13)),"")</f>
        <v/>
      </c>
      <c r="X13" s="45"/>
      <c r="Y13" s="46" t="n">
        <f aca="false">X13*100/$X$4</f>
        <v>0</v>
      </c>
      <c r="Z13" s="47" t="str">
        <f aca="false">IF('1. Halbjahr'!$D13=1,(IF(Y13&gt;=$AD$34-0.5,1,IF(Y13&gt;=$AF$34-0.5,2,IF(Y13&gt;=$AG$34-0.5,3,IF(Y13&gt;=$AH$34-0.5,4,IF(Y13&gt;=$AI$34-0.5,5,IF(Y13&gt;0,6,""))))))),IF('1. Halbjahr'!$D13=2,(IF(Y13&gt;=$AD$35-0.5,1,IF(Y13&gt;=$AF$35-0.5,2,IF(Y13&gt;=$AG$35-0.5,3,IF(Y13&gt;=$AH$35-0.5,4,IF(Y13&gt;=$AI$35-0.5,5,IF(Y13&gt;0,6,""))))))),IF('1. Halbjahr'!$D13="zd",(IF(Y13&gt;=$AD$35-0.5,"(1)",IF(Y13&gt;=$AF$35-0.5,"(2)",IF(Y13&gt;=$AG$35-0.5,"(3)",IF(Y13&gt;=$AH$35-0.5,"(4)",IF(Y13&gt;=$AI$35-0.5,"(5)",IF(Y13&gt;0,"(6)",""))))))),"S")))</f>
        <v/>
      </c>
      <c r="AA13" s="47" t="str">
        <f aca="false">IF(Z13&lt;&gt;"",IF(Z13="S","S",ABS(Z13)),"")</f>
        <v/>
      </c>
      <c r="AB13" s="45"/>
      <c r="AC13" s="46" t="n">
        <f aca="false">AB13*100/$AB$4</f>
        <v>0</v>
      </c>
      <c r="AD13" s="47" t="str">
        <f aca="false">IF('1. Halbjahr'!$D13=1,(IF(AC13&gt;=$AD$34-0.5,1,IF(AC13&gt;=$AF$34-0.5,2,IF(AC13&gt;=$AG$34-0.5,3,IF(AC13&gt;=$AH$34-0.5,4,IF(AC13&gt;=$AI$34-0.5,5,IF(AC13&gt;0,6,""))))))),IF('1. Halbjahr'!$D13=2,(IF(AC13&gt;=$AD$35-0.5,1,IF(AC13&gt;=$AF$35-0.5,2,IF(AC13&gt;=$AG$35-0.5,3,IF(AC13&gt;=$AH$35-0.5,4,IF(AC13&gt;=$AI$35-0.5,5,IF(AC13&gt;0,6,""))))))),IF('1. Halbjahr'!$D13="zd",(IF(AC13&gt;=$AD$35-0.5,"(1)",IF(AC13&gt;=$AF$35-0.5,"(2)",IF(AC13&gt;=$AG$35-0.5,"(3)",IF(AC13&gt;=$AH$35-0.5,"(4)",IF(AC13&gt;=$AI$35-0.5,"(5)",IF(AC13&gt;0,"(6)",""))))))),"S")))</f>
        <v/>
      </c>
      <c r="AE13" s="47" t="str">
        <f aca="false">IF(AD13&lt;&gt;"",IF(AD13="S","S",ABS(AD13)),"")</f>
        <v/>
      </c>
      <c r="AF13" s="44" t="str">
        <f aca="false">IF(SUM(W13,AA13,AE13)&lt;&gt;0,AVERAGE(W13,AA13,AE13),"0")</f>
        <v>0</v>
      </c>
      <c r="AG13" s="204" t="n">
        <f aca="false">'1. Halbjahr'!AI13</f>
        <v>2.5</v>
      </c>
      <c r="AH13" s="204" t="str">
        <f aca="false">IF(AF13="0",S13,(S13*$S$1+AF13*$AF$1)/($S$1+$AF$1))</f>
        <v>0</v>
      </c>
      <c r="AI13" s="48" t="str">
        <f aca="false">IF(OR(AG13="0",AH13="0"),"0",AVERAGE(AG13:AH13))</f>
        <v>0</v>
      </c>
      <c r="AJ13" s="49"/>
    </row>
    <row r="14" customFormat="false" ht="14.75" hidden="false" customHeight="true" outlineLevel="0" collapsed="false">
      <c r="A14" s="50" t="n">
        <v>10</v>
      </c>
      <c r="B14" s="205" t="str">
        <f aca="false">'1. Halbjahr'!B14</f>
        <v>Drei</v>
      </c>
      <c r="C14" s="205" t="str">
        <f aca="false">'1. Halbjahr'!C14</f>
        <v>minus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6" t="str">
        <f aca="false">IF(SUM(D14:R14)&gt;0,AVERAGE(D14:R14),"0")</f>
        <v>0</v>
      </c>
      <c r="T14" s="57"/>
      <c r="U14" s="58" t="n">
        <f aca="false">T14*100/$T$4</f>
        <v>0</v>
      </c>
      <c r="V14" s="59" t="str">
        <f aca="false">IF('1. Halbjahr'!$D14=1,(IF(U14&gt;=$AD$34-0.5,1,IF(U14&gt;=$AF$34-0.5,2,IF(U14&gt;=$AG$34-0.5,3,IF(U14&gt;=$AH$34-0.5,4,IF(U14&gt;=$AI$34-0.5,5,IF(U14&gt;0,6,""))))))),IF('1. Halbjahr'!$D14=2,(IF(U14&gt;=$AD$35-0.5,1,IF(U14&gt;=$AF$35-0.5,2,IF(U14&gt;=$AG$35-0.5,3,IF(U14&gt;=$AH$35-0.5,4,IF(U14&gt;=$AI$35-0.5,5,IF(U14&gt;0,6,""))))))),IF('1. Halbjahr'!$D14="zd",(IF(U14&gt;=$AD$35-0.5,"(1)",IF(U14&gt;=$AF$35-0.5,"(2)",IF(U14&gt;=$AG$35-0.5,"(3)",IF(U14&gt;=$AH$35-0.5,"(4)",IF(U14&gt;=$AI$35-0.5,"(5)",IF(U14&gt;0,"(6)",""))))))),"S")))</f>
        <v>S</v>
      </c>
      <c r="W14" s="59" t="str">
        <f aca="false">IF(V14&lt;&gt;"",IF(V14="S","S",ABS(V14)),"")</f>
        <v>S</v>
      </c>
      <c r="X14" s="57"/>
      <c r="Y14" s="58" t="n">
        <f aca="false">X14*100/$X$4</f>
        <v>0</v>
      </c>
      <c r="Z14" s="59" t="str">
        <f aca="false">IF('1. Halbjahr'!$D14=1,(IF(Y14&gt;=$AD$34-0.5,1,IF(Y14&gt;=$AF$34-0.5,2,IF(Y14&gt;=$AG$34-0.5,3,IF(Y14&gt;=$AH$34-0.5,4,IF(Y14&gt;=$AI$34-0.5,5,IF(Y14&gt;0,6,""))))))),IF('1. Halbjahr'!$D14=2,(IF(Y14&gt;=$AD$35-0.5,1,IF(Y14&gt;=$AF$35-0.5,2,IF(Y14&gt;=$AG$35-0.5,3,IF(Y14&gt;=$AH$35-0.5,4,IF(Y14&gt;=$AI$35-0.5,5,IF(Y14&gt;0,6,""))))))),IF('1. Halbjahr'!$D14="zd",(IF(Y14&gt;=$AD$35-0.5,"(1)",IF(Y14&gt;=$AF$35-0.5,"(2)",IF(Y14&gt;=$AG$35-0.5,"(3)",IF(Y14&gt;=$AH$35-0.5,"(4)",IF(Y14&gt;=$AI$35-0.5,"(5)",IF(Y14&gt;0,"(6)",""))))))),"S")))</f>
        <v>S</v>
      </c>
      <c r="AA14" s="59" t="str">
        <f aca="false">IF(Z14&lt;&gt;"",IF(Z14="S","S",ABS(Z14)),"")</f>
        <v>S</v>
      </c>
      <c r="AB14" s="57"/>
      <c r="AC14" s="58" t="n">
        <f aca="false">AB14*100/$AB$4</f>
        <v>0</v>
      </c>
      <c r="AD14" s="59" t="str">
        <f aca="false">IF('1. Halbjahr'!$D14=1,(IF(AC14&gt;=$AD$34-0.5,1,IF(AC14&gt;=$AF$34-0.5,2,IF(AC14&gt;=$AG$34-0.5,3,IF(AC14&gt;=$AH$34-0.5,4,IF(AC14&gt;=$AI$34-0.5,5,IF(AC14&gt;0,6,""))))))),IF('1. Halbjahr'!$D14=2,(IF(AC14&gt;=$AD$35-0.5,1,IF(AC14&gt;=$AF$35-0.5,2,IF(AC14&gt;=$AG$35-0.5,3,IF(AC14&gt;=$AH$35-0.5,4,IF(AC14&gt;=$AI$35-0.5,5,IF(AC14&gt;0,6,""))))))),IF('1. Halbjahr'!$D14="zd",(IF(AC14&gt;=$AD$35-0.5,"(1)",IF(AC14&gt;=$AF$35-0.5,"(2)",IF(AC14&gt;=$AG$35-0.5,"(3)",IF(AC14&gt;=$AH$35-0.5,"(4)",IF(AC14&gt;=$AI$35-0.5,"(5)",IF(AC14&gt;0,"(6)",""))))))),"S")))</f>
        <v>S</v>
      </c>
      <c r="AE14" s="59" t="str">
        <f aca="false">IF(AD14&lt;&gt;"",IF(AD14="S","S",ABS(AD14)),"")</f>
        <v>S</v>
      </c>
      <c r="AF14" s="56" t="str">
        <f aca="false">IF(SUM(W14,AA14,AE14)&lt;&gt;0,AVERAGE(W14,AA14,AE14),"0")</f>
        <v>0</v>
      </c>
      <c r="AG14" s="207" t="n">
        <f aca="false">'1. Halbjahr'!AI14</f>
        <v>3.4</v>
      </c>
      <c r="AH14" s="207" t="str">
        <f aca="false">IF(AF14="0",S14,(S14*$S$1+AF14*$AF$1)/($S$1+$AF$1))</f>
        <v>0</v>
      </c>
      <c r="AI14" s="60" t="str">
        <f aca="false">IF(OR(AG14="0",AH14="0"),"0",AVERAGE(AG14:AH14))</f>
        <v>0</v>
      </c>
      <c r="AJ14" s="61"/>
    </row>
    <row r="15" customFormat="false" ht="14.75" hidden="false" customHeight="true" outlineLevel="0" collapsed="false">
      <c r="A15" s="38" t="n">
        <v>11</v>
      </c>
      <c r="B15" s="201" t="str">
        <f aca="false">'1. Halbjahr'!B15</f>
        <v>Drei/Vier</v>
      </c>
      <c r="C15" s="202" t="n">
        <f aca="false">'1. Halbjahr'!C15</f>
        <v>0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 t="str">
        <f aca="false">IF(SUM(D15:R15)&gt;0,AVERAGE(D15:R15),"0")</f>
        <v>0</v>
      </c>
      <c r="T15" s="45"/>
      <c r="U15" s="46" t="n">
        <f aca="false">T15*100/$T$4</f>
        <v>0</v>
      </c>
      <c r="V15" s="47" t="str">
        <f aca="false">IF('1. Halbjahr'!$D15=1,(IF(U15&gt;=$AD$34-0.5,1,IF(U15&gt;=$AF$34-0.5,2,IF(U15&gt;=$AG$34-0.5,3,IF(U15&gt;=$AH$34-0.5,4,IF(U15&gt;=$AI$34-0.5,5,IF(U15&gt;0,6,""))))))),IF('1. Halbjahr'!$D15=2,(IF(U15&gt;=$AD$35-0.5,1,IF(U15&gt;=$AF$35-0.5,2,IF(U15&gt;=$AG$35-0.5,3,IF(U15&gt;=$AH$35-0.5,4,IF(U15&gt;=$AI$35-0.5,5,IF(U15&gt;0,6,""))))))),IF('1. Halbjahr'!$D15="zd",(IF(U15&gt;=$AD$35-0.5,"(1)",IF(U15&gt;=$AF$35-0.5,"(2)",IF(U15&gt;=$AG$35-0.5,"(3)",IF(U15&gt;=$AH$35-0.5,"(4)",IF(U15&gt;=$AI$35-0.5,"(5)",IF(U15&gt;0,"(6)",""))))))),"S")))</f>
        <v>S</v>
      </c>
      <c r="W15" s="47" t="str">
        <f aca="false">IF(V15&lt;&gt;"",IF(V15="S","S",ABS(V15)),"")</f>
        <v>S</v>
      </c>
      <c r="X15" s="45"/>
      <c r="Y15" s="46" t="n">
        <f aca="false">X15*100/$X$4</f>
        <v>0</v>
      </c>
      <c r="Z15" s="47" t="str">
        <f aca="false">IF('1. Halbjahr'!$D15=1,(IF(Y15&gt;=$AD$34-0.5,1,IF(Y15&gt;=$AF$34-0.5,2,IF(Y15&gt;=$AG$34-0.5,3,IF(Y15&gt;=$AH$34-0.5,4,IF(Y15&gt;=$AI$34-0.5,5,IF(Y15&gt;0,6,""))))))),IF('1. Halbjahr'!$D15=2,(IF(Y15&gt;=$AD$35-0.5,1,IF(Y15&gt;=$AF$35-0.5,2,IF(Y15&gt;=$AG$35-0.5,3,IF(Y15&gt;=$AH$35-0.5,4,IF(Y15&gt;=$AI$35-0.5,5,IF(Y15&gt;0,6,""))))))),IF('1. Halbjahr'!$D15="zd",(IF(Y15&gt;=$AD$35-0.5,"(1)",IF(Y15&gt;=$AF$35-0.5,"(2)",IF(Y15&gt;=$AG$35-0.5,"(3)",IF(Y15&gt;=$AH$35-0.5,"(4)",IF(Y15&gt;=$AI$35-0.5,"(5)",IF(Y15&gt;0,"(6)",""))))))),"S")))</f>
        <v>S</v>
      </c>
      <c r="AA15" s="47" t="str">
        <f aca="false">IF(Z15&lt;&gt;"",IF(Z15="S","S",ABS(Z15)),"")</f>
        <v>S</v>
      </c>
      <c r="AB15" s="45"/>
      <c r="AC15" s="46" t="n">
        <f aca="false">AB15*100/$AB$4</f>
        <v>0</v>
      </c>
      <c r="AD15" s="47" t="str">
        <f aca="false">IF('1. Halbjahr'!$D15=1,(IF(AC15&gt;=$AD$34-0.5,1,IF(AC15&gt;=$AF$34-0.5,2,IF(AC15&gt;=$AG$34-0.5,3,IF(AC15&gt;=$AH$34-0.5,4,IF(AC15&gt;=$AI$34-0.5,5,IF(AC15&gt;0,6,""))))))),IF('1. Halbjahr'!$D15=2,(IF(AC15&gt;=$AD$35-0.5,1,IF(AC15&gt;=$AF$35-0.5,2,IF(AC15&gt;=$AG$35-0.5,3,IF(AC15&gt;=$AH$35-0.5,4,IF(AC15&gt;=$AI$35-0.5,5,IF(AC15&gt;0,6,""))))))),IF('1. Halbjahr'!$D15="zd",(IF(AC15&gt;=$AD$35-0.5,"(1)",IF(AC15&gt;=$AF$35-0.5,"(2)",IF(AC15&gt;=$AG$35-0.5,"(3)",IF(AC15&gt;=$AH$35-0.5,"(4)",IF(AC15&gt;=$AI$35-0.5,"(5)",IF(AC15&gt;0,"(6)",""))))))),"S")))</f>
        <v>S</v>
      </c>
      <c r="AE15" s="47" t="str">
        <f aca="false">IF(AD15&lt;&gt;"",IF(AD15="S","S",ABS(AD15)),"")</f>
        <v>S</v>
      </c>
      <c r="AF15" s="44" t="str">
        <f aca="false">IF(SUM(W15,AA15,AE15)&lt;&gt;0,AVERAGE(W15,AA15,AE15),"0")</f>
        <v>0</v>
      </c>
      <c r="AG15" s="204" t="n">
        <f aca="false">'1. Halbjahr'!AI15</f>
        <v>3.5</v>
      </c>
      <c r="AH15" s="204" t="str">
        <f aca="false">IF(AF15="0",S15,(S15*$S$1+AF15*$AF$1)/($S$1+$AF$1))</f>
        <v>0</v>
      </c>
      <c r="AI15" s="48" t="str">
        <f aca="false">IF(OR(AG15="0",AH15="0"),"0",AVERAGE(AG15:AH15))</f>
        <v>0</v>
      </c>
      <c r="AJ15" s="49"/>
    </row>
    <row r="16" customFormat="false" ht="14.75" hidden="false" customHeight="true" outlineLevel="0" collapsed="false">
      <c r="A16" s="50" t="n">
        <v>12</v>
      </c>
      <c r="B16" s="205" t="str">
        <f aca="false">'1. Halbjahr'!B16</f>
        <v>Vier</v>
      </c>
      <c r="C16" s="205" t="str">
        <f aca="false">'1. Halbjahr'!C16</f>
        <v>plus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6" t="str">
        <f aca="false">IF(SUM(D16:R16)&gt;0,AVERAGE(D16:R16),"0")</f>
        <v>0</v>
      </c>
      <c r="T16" s="57"/>
      <c r="U16" s="58" t="n">
        <f aca="false">T16*100/$T$4</f>
        <v>0</v>
      </c>
      <c r="V16" s="59" t="str">
        <f aca="false">IF('1. Halbjahr'!$D16=1,(IF(U16&gt;=$AD$34-0.5,1,IF(U16&gt;=$AF$34-0.5,2,IF(U16&gt;=$AG$34-0.5,3,IF(U16&gt;=$AH$34-0.5,4,IF(U16&gt;=$AI$34-0.5,5,IF(U16&gt;0,6,""))))))),IF('1. Halbjahr'!$D16=2,(IF(U16&gt;=$AD$35-0.5,1,IF(U16&gt;=$AF$35-0.5,2,IF(U16&gt;=$AG$35-0.5,3,IF(U16&gt;=$AH$35-0.5,4,IF(U16&gt;=$AI$35-0.5,5,IF(U16&gt;0,6,""))))))),IF('1. Halbjahr'!$D16="zd",(IF(U16&gt;=$AD$35-0.5,"(1)",IF(U16&gt;=$AF$35-0.5,"(2)",IF(U16&gt;=$AG$35-0.5,"(3)",IF(U16&gt;=$AH$35-0.5,"(4)",IF(U16&gt;=$AI$35-0.5,"(5)",IF(U16&gt;0,"(6)",""))))))),"S")))</f>
        <v>S</v>
      </c>
      <c r="W16" s="59" t="str">
        <f aca="false">IF(V16&lt;&gt;"",IF(V16="S","S",ABS(V16)),"")</f>
        <v>S</v>
      </c>
      <c r="X16" s="57"/>
      <c r="Y16" s="58" t="n">
        <f aca="false">X16*100/$X$4</f>
        <v>0</v>
      </c>
      <c r="Z16" s="59" t="str">
        <f aca="false">IF('1. Halbjahr'!$D16=1,(IF(Y16&gt;=$AD$34-0.5,1,IF(Y16&gt;=$AF$34-0.5,2,IF(Y16&gt;=$AG$34-0.5,3,IF(Y16&gt;=$AH$34-0.5,4,IF(Y16&gt;=$AI$34-0.5,5,IF(Y16&gt;0,6,""))))))),IF('1. Halbjahr'!$D16=2,(IF(Y16&gt;=$AD$35-0.5,1,IF(Y16&gt;=$AF$35-0.5,2,IF(Y16&gt;=$AG$35-0.5,3,IF(Y16&gt;=$AH$35-0.5,4,IF(Y16&gt;=$AI$35-0.5,5,IF(Y16&gt;0,6,""))))))),IF('1. Halbjahr'!$D16="zd",(IF(Y16&gt;=$AD$35-0.5,"(1)",IF(Y16&gt;=$AF$35-0.5,"(2)",IF(Y16&gt;=$AG$35-0.5,"(3)",IF(Y16&gt;=$AH$35-0.5,"(4)",IF(Y16&gt;=$AI$35-0.5,"(5)",IF(Y16&gt;0,"(6)",""))))))),"S")))</f>
        <v>S</v>
      </c>
      <c r="AA16" s="59" t="str">
        <f aca="false">IF(Z16&lt;&gt;"",IF(Z16="S","S",ABS(Z16)),"")</f>
        <v>S</v>
      </c>
      <c r="AB16" s="57"/>
      <c r="AC16" s="58" t="n">
        <f aca="false">AB16*100/$AB$4</f>
        <v>0</v>
      </c>
      <c r="AD16" s="59" t="str">
        <f aca="false">IF('1. Halbjahr'!$D16=1,(IF(AC16&gt;=$AD$34-0.5,1,IF(AC16&gt;=$AF$34-0.5,2,IF(AC16&gt;=$AG$34-0.5,3,IF(AC16&gt;=$AH$34-0.5,4,IF(AC16&gt;=$AI$34-0.5,5,IF(AC16&gt;0,6,""))))))),IF('1. Halbjahr'!$D16=2,(IF(AC16&gt;=$AD$35-0.5,1,IF(AC16&gt;=$AF$35-0.5,2,IF(AC16&gt;=$AG$35-0.5,3,IF(AC16&gt;=$AH$35-0.5,4,IF(AC16&gt;=$AI$35-0.5,5,IF(AC16&gt;0,6,""))))))),IF('1. Halbjahr'!$D16="zd",(IF(AC16&gt;=$AD$35-0.5,"(1)",IF(AC16&gt;=$AF$35-0.5,"(2)",IF(AC16&gt;=$AG$35-0.5,"(3)",IF(AC16&gt;=$AH$35-0.5,"(4)",IF(AC16&gt;=$AI$35-0.5,"(5)",IF(AC16&gt;0,"(6)",""))))))),"S")))</f>
        <v>S</v>
      </c>
      <c r="AE16" s="59" t="str">
        <f aca="false">IF(AD16&lt;&gt;"",IF(AD16="S","S",ABS(AD16)),"")</f>
        <v>S</v>
      </c>
      <c r="AF16" s="56" t="str">
        <f aca="false">IF(SUM(W16,AA16,AE16)&lt;&gt;0,AVERAGE(W16,AA16,AE16),"0")</f>
        <v>0</v>
      </c>
      <c r="AG16" s="207" t="n">
        <f aca="false">'1. Halbjahr'!AI16</f>
        <v>3.6</v>
      </c>
      <c r="AH16" s="207" t="str">
        <f aca="false">IF(AF16="0",S16,(S16*$S$1+AF16*$AF$1)/($S$1+$AF$1))</f>
        <v>0</v>
      </c>
      <c r="AI16" s="60" t="str">
        <f aca="false">IF(OR(AG16="0",AH16="0"),"0",AVERAGE(AG16:AH16))</f>
        <v>0</v>
      </c>
      <c r="AJ16" s="61"/>
    </row>
    <row r="17" customFormat="false" ht="14.75" hidden="false" customHeight="true" outlineLevel="0" collapsed="false">
      <c r="A17" s="38" t="n">
        <v>13</v>
      </c>
      <c r="B17" s="201" t="str">
        <f aca="false">'1. Halbjahr'!B17</f>
        <v>Vier</v>
      </c>
      <c r="C17" s="202" t="n">
        <f aca="false">'1. Halbjahr'!C17</f>
        <v>0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 t="str">
        <f aca="false">IF(SUM(D17:R17)&gt;0,AVERAGE(D17:R17),"0")</f>
        <v>0</v>
      </c>
      <c r="T17" s="45"/>
      <c r="U17" s="46" t="n">
        <f aca="false">T17*100/$T$4</f>
        <v>0</v>
      </c>
      <c r="V17" s="47" t="str">
        <f aca="false">IF('1. Halbjahr'!$D17=1,(IF(U17&gt;=$AD$34-0.5,1,IF(U17&gt;=$AF$34-0.5,2,IF(U17&gt;=$AG$34-0.5,3,IF(U17&gt;=$AH$34-0.5,4,IF(U17&gt;=$AI$34-0.5,5,IF(U17&gt;0,6,""))))))),IF('1. Halbjahr'!$D17=2,(IF(U17&gt;=$AD$35-0.5,1,IF(U17&gt;=$AF$35-0.5,2,IF(U17&gt;=$AG$35-0.5,3,IF(U17&gt;=$AH$35-0.5,4,IF(U17&gt;=$AI$35-0.5,5,IF(U17&gt;0,6,""))))))),IF('1. Halbjahr'!$D17="zd",(IF(U17&gt;=$AD$35-0.5,"(1)",IF(U17&gt;=$AF$35-0.5,"(2)",IF(U17&gt;=$AG$35-0.5,"(3)",IF(U17&gt;=$AH$35-0.5,"(4)",IF(U17&gt;=$AI$35-0.5,"(5)",IF(U17&gt;0,"(6)",""))))))),"S")))</f>
        <v>S</v>
      </c>
      <c r="W17" s="47" t="str">
        <f aca="false">IF(V17&lt;&gt;"",IF(V17="S","S",ABS(V17)),"")</f>
        <v>S</v>
      </c>
      <c r="X17" s="45"/>
      <c r="Y17" s="46" t="n">
        <f aca="false">X17*100/$X$4</f>
        <v>0</v>
      </c>
      <c r="Z17" s="47" t="str">
        <f aca="false">IF('1. Halbjahr'!$D17=1,(IF(Y17&gt;=$AD$34-0.5,1,IF(Y17&gt;=$AF$34-0.5,2,IF(Y17&gt;=$AG$34-0.5,3,IF(Y17&gt;=$AH$34-0.5,4,IF(Y17&gt;=$AI$34-0.5,5,IF(Y17&gt;0,6,""))))))),IF('1. Halbjahr'!$D17=2,(IF(Y17&gt;=$AD$35-0.5,1,IF(Y17&gt;=$AF$35-0.5,2,IF(Y17&gt;=$AG$35-0.5,3,IF(Y17&gt;=$AH$35-0.5,4,IF(Y17&gt;=$AI$35-0.5,5,IF(Y17&gt;0,6,""))))))),IF('1. Halbjahr'!$D17="zd",(IF(Y17&gt;=$AD$35-0.5,"(1)",IF(Y17&gt;=$AF$35-0.5,"(2)",IF(Y17&gt;=$AG$35-0.5,"(3)",IF(Y17&gt;=$AH$35-0.5,"(4)",IF(Y17&gt;=$AI$35-0.5,"(5)",IF(Y17&gt;0,"(6)",""))))))),"S")))</f>
        <v>S</v>
      </c>
      <c r="AA17" s="47" t="str">
        <f aca="false">IF(Z17&lt;&gt;"",IF(Z17="S","S",ABS(Z17)),"")</f>
        <v>S</v>
      </c>
      <c r="AB17" s="45"/>
      <c r="AC17" s="46" t="n">
        <f aca="false">AB17*100/$AB$4</f>
        <v>0</v>
      </c>
      <c r="AD17" s="47" t="str">
        <f aca="false">IF('1. Halbjahr'!$D17=1,(IF(AC17&gt;=$AD$34-0.5,1,IF(AC17&gt;=$AF$34-0.5,2,IF(AC17&gt;=$AG$34-0.5,3,IF(AC17&gt;=$AH$34-0.5,4,IF(AC17&gt;=$AI$34-0.5,5,IF(AC17&gt;0,6,""))))))),IF('1. Halbjahr'!$D17=2,(IF(AC17&gt;=$AD$35-0.5,1,IF(AC17&gt;=$AF$35-0.5,2,IF(AC17&gt;=$AG$35-0.5,3,IF(AC17&gt;=$AH$35-0.5,4,IF(AC17&gt;=$AI$35-0.5,5,IF(AC17&gt;0,6,""))))))),IF('1. Halbjahr'!$D17="zd",(IF(AC17&gt;=$AD$35-0.5,"(1)",IF(AC17&gt;=$AF$35-0.5,"(2)",IF(AC17&gt;=$AG$35-0.5,"(3)",IF(AC17&gt;=$AH$35-0.5,"(4)",IF(AC17&gt;=$AI$35-0.5,"(5)",IF(AC17&gt;0,"(6)",""))))))),"S")))</f>
        <v>S</v>
      </c>
      <c r="AE17" s="47" t="str">
        <f aca="false">IF(AD17&lt;&gt;"",IF(AD17="S","S",ABS(AD17)),"")</f>
        <v>S</v>
      </c>
      <c r="AF17" s="44" t="str">
        <f aca="false">IF(SUM(W17,AA17,AE17)&lt;&gt;0,AVERAGE(W17,AA17,AE17),"0")</f>
        <v>0</v>
      </c>
      <c r="AG17" s="204" t="n">
        <f aca="false">'1. Halbjahr'!AI17</f>
        <v>4</v>
      </c>
      <c r="AH17" s="204" t="str">
        <f aca="false">IF(AF17="0",S17,(S17*$S$1+AF17*$AF$1)/($S$1+$AF$1))</f>
        <v>0</v>
      </c>
      <c r="AI17" s="48" t="str">
        <f aca="false">IF(OR(AG17="0",AH17="0"),"0",AVERAGE(AG17:AH17))</f>
        <v>0</v>
      </c>
      <c r="AJ17" s="49"/>
    </row>
    <row r="18" customFormat="false" ht="14.75" hidden="false" customHeight="true" outlineLevel="0" collapsed="false">
      <c r="A18" s="50" t="n">
        <v>14</v>
      </c>
      <c r="B18" s="205" t="str">
        <f aca="false">'1. Halbjahr'!B18</f>
        <v>Vier</v>
      </c>
      <c r="C18" s="205" t="str">
        <f aca="false">'1. Halbjahr'!C18</f>
        <v>minus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 t="str">
        <f aca="false">IF(SUM(D18:R18)&gt;0,AVERAGE(D18:R18),"0")</f>
        <v>0</v>
      </c>
      <c r="T18" s="57"/>
      <c r="U18" s="58" t="n">
        <f aca="false">T18*100/$T$4</f>
        <v>0</v>
      </c>
      <c r="V18" s="59" t="str">
        <f aca="false">IF('1. Halbjahr'!$D18=1,(IF(U18&gt;=$AD$34-0.5,1,IF(U18&gt;=$AF$34-0.5,2,IF(U18&gt;=$AG$34-0.5,3,IF(U18&gt;=$AH$34-0.5,4,IF(U18&gt;=$AI$34-0.5,5,IF(U18&gt;0,6,""))))))),IF('1. Halbjahr'!$D18=2,(IF(U18&gt;=$AD$35-0.5,1,IF(U18&gt;=$AF$35-0.5,2,IF(U18&gt;=$AG$35-0.5,3,IF(U18&gt;=$AH$35-0.5,4,IF(U18&gt;=$AI$35-0.5,5,IF(U18&gt;0,6,""))))))),IF('1. Halbjahr'!$D18="zd",(IF(U18&gt;=$AD$35-0.5,"(1)",IF(U18&gt;=$AF$35-0.5,"(2)",IF(U18&gt;=$AG$35-0.5,"(3)",IF(U18&gt;=$AH$35-0.5,"(4)",IF(U18&gt;=$AI$35-0.5,"(5)",IF(U18&gt;0,"(6)",""))))))),"S")))</f>
        <v>S</v>
      </c>
      <c r="W18" s="59" t="str">
        <f aca="false">IF(V18&lt;&gt;"",IF(V18="S","S",ABS(V18)),"")</f>
        <v>S</v>
      </c>
      <c r="X18" s="57"/>
      <c r="Y18" s="58" t="n">
        <f aca="false">X18*100/$X$4</f>
        <v>0</v>
      </c>
      <c r="Z18" s="59" t="str">
        <f aca="false">IF('1. Halbjahr'!$D18=1,(IF(Y18&gt;=$AD$34-0.5,1,IF(Y18&gt;=$AF$34-0.5,2,IF(Y18&gt;=$AG$34-0.5,3,IF(Y18&gt;=$AH$34-0.5,4,IF(Y18&gt;=$AI$34-0.5,5,IF(Y18&gt;0,6,""))))))),IF('1. Halbjahr'!$D18=2,(IF(Y18&gt;=$AD$35-0.5,1,IF(Y18&gt;=$AF$35-0.5,2,IF(Y18&gt;=$AG$35-0.5,3,IF(Y18&gt;=$AH$35-0.5,4,IF(Y18&gt;=$AI$35-0.5,5,IF(Y18&gt;0,6,""))))))),IF('1. Halbjahr'!$D18="zd",(IF(Y18&gt;=$AD$35-0.5,"(1)",IF(Y18&gt;=$AF$35-0.5,"(2)",IF(Y18&gt;=$AG$35-0.5,"(3)",IF(Y18&gt;=$AH$35-0.5,"(4)",IF(Y18&gt;=$AI$35-0.5,"(5)",IF(Y18&gt;0,"(6)",""))))))),"S")))</f>
        <v>S</v>
      </c>
      <c r="AA18" s="59" t="str">
        <f aca="false">IF(Z18&lt;&gt;"",IF(Z18="S","S",ABS(Z18)),"")</f>
        <v>S</v>
      </c>
      <c r="AB18" s="57"/>
      <c r="AC18" s="58" t="n">
        <f aca="false">AB18*100/$AB$4</f>
        <v>0</v>
      </c>
      <c r="AD18" s="59" t="str">
        <f aca="false">IF('1. Halbjahr'!$D18=1,(IF(AC18&gt;=$AD$34-0.5,1,IF(AC18&gt;=$AF$34-0.5,2,IF(AC18&gt;=$AG$34-0.5,3,IF(AC18&gt;=$AH$34-0.5,4,IF(AC18&gt;=$AI$34-0.5,5,IF(AC18&gt;0,6,""))))))),IF('1. Halbjahr'!$D18=2,(IF(AC18&gt;=$AD$35-0.5,1,IF(AC18&gt;=$AF$35-0.5,2,IF(AC18&gt;=$AG$35-0.5,3,IF(AC18&gt;=$AH$35-0.5,4,IF(AC18&gt;=$AI$35-0.5,5,IF(AC18&gt;0,6,""))))))),IF('1. Halbjahr'!$D18="zd",(IF(AC18&gt;=$AD$35-0.5,"(1)",IF(AC18&gt;=$AF$35-0.5,"(2)",IF(AC18&gt;=$AG$35-0.5,"(3)",IF(AC18&gt;=$AH$35-0.5,"(4)",IF(AC18&gt;=$AI$35-0.5,"(5)",IF(AC18&gt;0,"(6)",""))))))),"S")))</f>
        <v>S</v>
      </c>
      <c r="AE18" s="59" t="str">
        <f aca="false">IF(AD18&lt;&gt;"",IF(AD18="S","S",ABS(AD18)),"")</f>
        <v>S</v>
      </c>
      <c r="AF18" s="56" t="str">
        <f aca="false">IF(SUM(W18,AA18,AE18)&lt;&gt;0,AVERAGE(W18,AA18,AE18),"0")</f>
        <v>0</v>
      </c>
      <c r="AG18" s="207" t="n">
        <f aca="false">'1. Halbjahr'!AI18</f>
        <v>4.4</v>
      </c>
      <c r="AH18" s="207" t="str">
        <f aca="false">IF(AF18="0",S18,(S18*$S$1+AF18*$AF$1)/($S$1+$AF$1))</f>
        <v>0</v>
      </c>
      <c r="AI18" s="60" t="str">
        <f aca="false">IF(OR(AG18="0",AH18="0"),"0",AVERAGE(AG18:AH18))</f>
        <v>0</v>
      </c>
      <c r="AJ18" s="61"/>
    </row>
    <row r="19" customFormat="false" ht="14.75" hidden="false" customHeight="true" outlineLevel="0" collapsed="false">
      <c r="A19" s="38" t="n">
        <v>15</v>
      </c>
      <c r="B19" s="201" t="str">
        <f aca="false">'1. Halbjahr'!B19</f>
        <v>Vier/Fünf</v>
      </c>
      <c r="C19" s="202" t="n">
        <f aca="false">'1. Halbjahr'!C19</f>
        <v>0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 t="str">
        <f aca="false">IF(SUM(D19:R19)&gt;0,AVERAGE(D19:R19),"0")</f>
        <v>0</v>
      </c>
      <c r="T19" s="45"/>
      <c r="U19" s="46" t="n">
        <f aca="false">T19*100/$T$4</f>
        <v>0</v>
      </c>
      <c r="V19" s="47" t="str">
        <f aca="false">IF('1. Halbjahr'!$D19=1,(IF(U19&gt;=$AD$34-0.5,1,IF(U19&gt;=$AF$34-0.5,2,IF(U19&gt;=$AG$34-0.5,3,IF(U19&gt;=$AH$34-0.5,4,IF(U19&gt;=$AI$34-0.5,5,IF(U19&gt;0,6,""))))))),IF('1. Halbjahr'!$D19=2,(IF(U19&gt;=$AD$35-0.5,1,IF(U19&gt;=$AF$35-0.5,2,IF(U19&gt;=$AG$35-0.5,3,IF(U19&gt;=$AH$35-0.5,4,IF(U19&gt;=$AI$35-0.5,5,IF(U19&gt;0,6,""))))))),IF('1. Halbjahr'!$D19="zd",(IF(U19&gt;=$AD$35-0.5,"(1)",IF(U19&gt;=$AF$35-0.5,"(2)",IF(U19&gt;=$AG$35-0.5,"(3)",IF(U19&gt;=$AH$35-0.5,"(4)",IF(U19&gt;=$AI$35-0.5,"(5)",IF(U19&gt;0,"(6)",""))))))),"S")))</f>
        <v>S</v>
      </c>
      <c r="W19" s="47" t="str">
        <f aca="false">IF(V19&lt;&gt;"",IF(V19="S","S",ABS(V19)),"")</f>
        <v>S</v>
      </c>
      <c r="X19" s="45"/>
      <c r="Y19" s="46" t="n">
        <f aca="false">X19*100/$X$4</f>
        <v>0</v>
      </c>
      <c r="Z19" s="47" t="str">
        <f aca="false">IF('1. Halbjahr'!$D19=1,(IF(Y19&gt;=$AD$34-0.5,1,IF(Y19&gt;=$AF$34-0.5,2,IF(Y19&gt;=$AG$34-0.5,3,IF(Y19&gt;=$AH$34-0.5,4,IF(Y19&gt;=$AI$34-0.5,5,IF(Y19&gt;0,6,""))))))),IF('1. Halbjahr'!$D19=2,(IF(Y19&gt;=$AD$35-0.5,1,IF(Y19&gt;=$AF$35-0.5,2,IF(Y19&gt;=$AG$35-0.5,3,IF(Y19&gt;=$AH$35-0.5,4,IF(Y19&gt;=$AI$35-0.5,5,IF(Y19&gt;0,6,""))))))),IF('1. Halbjahr'!$D19="zd",(IF(Y19&gt;=$AD$35-0.5,"(1)",IF(Y19&gt;=$AF$35-0.5,"(2)",IF(Y19&gt;=$AG$35-0.5,"(3)",IF(Y19&gt;=$AH$35-0.5,"(4)",IF(Y19&gt;=$AI$35-0.5,"(5)",IF(Y19&gt;0,"(6)",""))))))),"S")))</f>
        <v>S</v>
      </c>
      <c r="AA19" s="47" t="str">
        <f aca="false">IF(Z19&lt;&gt;"",IF(Z19="S","S",ABS(Z19)),"")</f>
        <v>S</v>
      </c>
      <c r="AB19" s="45"/>
      <c r="AC19" s="46" t="n">
        <f aca="false">AB19*100/$AB$4</f>
        <v>0</v>
      </c>
      <c r="AD19" s="47" t="str">
        <f aca="false">IF('1. Halbjahr'!$D19=1,(IF(AC19&gt;=$AD$34-0.5,1,IF(AC19&gt;=$AF$34-0.5,2,IF(AC19&gt;=$AG$34-0.5,3,IF(AC19&gt;=$AH$34-0.5,4,IF(AC19&gt;=$AI$34-0.5,5,IF(AC19&gt;0,6,""))))))),IF('1. Halbjahr'!$D19=2,(IF(AC19&gt;=$AD$35-0.5,1,IF(AC19&gt;=$AF$35-0.5,2,IF(AC19&gt;=$AG$35-0.5,3,IF(AC19&gt;=$AH$35-0.5,4,IF(AC19&gt;=$AI$35-0.5,5,IF(AC19&gt;0,6,""))))))),IF('1. Halbjahr'!$D19="zd",(IF(AC19&gt;=$AD$35-0.5,"(1)",IF(AC19&gt;=$AF$35-0.5,"(2)",IF(AC19&gt;=$AG$35-0.5,"(3)",IF(AC19&gt;=$AH$35-0.5,"(4)",IF(AC19&gt;=$AI$35-0.5,"(5)",IF(AC19&gt;0,"(6)",""))))))),"S")))</f>
        <v>S</v>
      </c>
      <c r="AE19" s="47" t="str">
        <f aca="false">IF(AD19&lt;&gt;"",IF(AD19="S","S",ABS(AD19)),"")</f>
        <v>S</v>
      </c>
      <c r="AF19" s="44" t="str">
        <f aca="false">IF(SUM(W19,AA19,AE19)&lt;&gt;0,AVERAGE(W19,AA19,AE19),"0")</f>
        <v>0</v>
      </c>
      <c r="AG19" s="204" t="n">
        <f aca="false">'1. Halbjahr'!AI19</f>
        <v>4.5</v>
      </c>
      <c r="AH19" s="204" t="str">
        <f aca="false">IF(AF19="0",S19,(S19*$S$1+AF19*$AF$1)/($S$1+$AF$1))</f>
        <v>0</v>
      </c>
      <c r="AI19" s="48" t="str">
        <f aca="false">IF(OR(AG19="0",AH19="0"),"0",AVERAGE(AG19:AH19))</f>
        <v>0</v>
      </c>
      <c r="AJ19" s="49"/>
    </row>
    <row r="20" customFormat="false" ht="14.75" hidden="false" customHeight="true" outlineLevel="0" collapsed="false">
      <c r="A20" s="50" t="n">
        <v>16</v>
      </c>
      <c r="B20" s="205" t="str">
        <f aca="false">'1. Halbjahr'!B20</f>
        <v>Fünf</v>
      </c>
      <c r="C20" s="205" t="str">
        <f aca="false">'1. Halbjahr'!C20</f>
        <v>plus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 t="str">
        <f aca="false">IF(SUM(D20:R20)&gt;0,AVERAGE(D20:R20),"0")</f>
        <v>0</v>
      </c>
      <c r="T20" s="57"/>
      <c r="U20" s="58" t="n">
        <f aca="false">T20*100/$T$4</f>
        <v>0</v>
      </c>
      <c r="V20" s="59" t="str">
        <f aca="false">IF('1. Halbjahr'!$D20=1,(IF(U20&gt;=$AD$34-0.5,1,IF(U20&gt;=$AF$34-0.5,2,IF(U20&gt;=$AG$34-0.5,3,IF(U20&gt;=$AH$34-0.5,4,IF(U20&gt;=$AI$34-0.5,5,IF(U20&gt;0,6,""))))))),IF('1. Halbjahr'!$D20=2,(IF(U20&gt;=$AD$35-0.5,1,IF(U20&gt;=$AF$35-0.5,2,IF(U20&gt;=$AG$35-0.5,3,IF(U20&gt;=$AH$35-0.5,4,IF(U20&gt;=$AI$35-0.5,5,IF(U20&gt;0,6,""))))))),IF('1. Halbjahr'!$D20="zd",(IF(U20&gt;=$AD$35-0.5,"(1)",IF(U20&gt;=$AF$35-0.5,"(2)",IF(U20&gt;=$AG$35-0.5,"(3)",IF(U20&gt;=$AH$35-0.5,"(4)",IF(U20&gt;=$AI$35-0.5,"(5)",IF(U20&gt;0,"(6)",""))))))),"S")))</f>
        <v>S</v>
      </c>
      <c r="W20" s="59" t="str">
        <f aca="false">IF(V20&lt;&gt;"",IF(V20="S","S",ABS(V20)),"")</f>
        <v>S</v>
      </c>
      <c r="X20" s="57"/>
      <c r="Y20" s="58" t="n">
        <f aca="false">X20*100/$X$4</f>
        <v>0</v>
      </c>
      <c r="Z20" s="59" t="str">
        <f aca="false">IF('1. Halbjahr'!$D20=1,(IF(Y20&gt;=$AD$34-0.5,1,IF(Y20&gt;=$AF$34-0.5,2,IF(Y20&gt;=$AG$34-0.5,3,IF(Y20&gt;=$AH$34-0.5,4,IF(Y20&gt;=$AI$34-0.5,5,IF(Y20&gt;0,6,""))))))),IF('1. Halbjahr'!$D20=2,(IF(Y20&gt;=$AD$35-0.5,1,IF(Y20&gt;=$AF$35-0.5,2,IF(Y20&gt;=$AG$35-0.5,3,IF(Y20&gt;=$AH$35-0.5,4,IF(Y20&gt;=$AI$35-0.5,5,IF(Y20&gt;0,6,""))))))),IF('1. Halbjahr'!$D20="zd",(IF(Y20&gt;=$AD$35-0.5,"(1)",IF(Y20&gt;=$AF$35-0.5,"(2)",IF(Y20&gt;=$AG$35-0.5,"(3)",IF(Y20&gt;=$AH$35-0.5,"(4)",IF(Y20&gt;=$AI$35-0.5,"(5)",IF(Y20&gt;0,"(6)",""))))))),"S")))</f>
        <v>S</v>
      </c>
      <c r="AA20" s="59" t="str">
        <f aca="false">IF(Z20&lt;&gt;"",IF(Z20="S","S",ABS(Z20)),"")</f>
        <v>S</v>
      </c>
      <c r="AB20" s="57"/>
      <c r="AC20" s="58" t="n">
        <f aca="false">AB20*100/$AB$4</f>
        <v>0</v>
      </c>
      <c r="AD20" s="59" t="str">
        <f aca="false">IF('1. Halbjahr'!$D20=1,(IF(AC20&gt;=$AD$34-0.5,1,IF(AC20&gt;=$AF$34-0.5,2,IF(AC20&gt;=$AG$34-0.5,3,IF(AC20&gt;=$AH$34-0.5,4,IF(AC20&gt;=$AI$34-0.5,5,IF(AC20&gt;0,6,""))))))),IF('1. Halbjahr'!$D20=2,(IF(AC20&gt;=$AD$35-0.5,1,IF(AC20&gt;=$AF$35-0.5,2,IF(AC20&gt;=$AG$35-0.5,3,IF(AC20&gt;=$AH$35-0.5,4,IF(AC20&gt;=$AI$35-0.5,5,IF(AC20&gt;0,6,""))))))),IF('1. Halbjahr'!$D20="zd",(IF(AC20&gt;=$AD$35-0.5,"(1)",IF(AC20&gt;=$AF$35-0.5,"(2)",IF(AC20&gt;=$AG$35-0.5,"(3)",IF(AC20&gt;=$AH$35-0.5,"(4)",IF(AC20&gt;=$AI$35-0.5,"(5)",IF(AC20&gt;0,"(6)",""))))))),"S")))</f>
        <v>S</v>
      </c>
      <c r="AE20" s="59" t="str">
        <f aca="false">IF(AD20&lt;&gt;"",IF(AD20="S","S",ABS(AD20)),"")</f>
        <v>S</v>
      </c>
      <c r="AF20" s="56" t="str">
        <f aca="false">IF(SUM(W20,AA20,AE20)&lt;&gt;0,AVERAGE(W20,AA20,AE20),"0")</f>
        <v>0</v>
      </c>
      <c r="AG20" s="207" t="n">
        <f aca="false">'1. Halbjahr'!AI20</f>
        <v>4.6</v>
      </c>
      <c r="AH20" s="207" t="str">
        <f aca="false">IF(AF20="0",S20,(S20*$S$1+AF20*$AF$1)/($S$1+$AF$1))</f>
        <v>0</v>
      </c>
      <c r="AI20" s="60" t="str">
        <f aca="false">IF(OR(AG20="0",AH20="0"),"0",AVERAGE(AG20:AH20))</f>
        <v>0</v>
      </c>
      <c r="AJ20" s="61"/>
    </row>
    <row r="21" customFormat="false" ht="14.75" hidden="false" customHeight="true" outlineLevel="0" collapsed="false">
      <c r="A21" s="38" t="n">
        <v>17</v>
      </c>
      <c r="B21" s="201" t="str">
        <f aca="false">'1. Halbjahr'!B21</f>
        <v>Fünf</v>
      </c>
      <c r="C21" s="202" t="n">
        <f aca="false">'1. Halbjahr'!C21</f>
        <v>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4" t="str">
        <f aca="false">IF(SUM(D21:R21)&gt;0,AVERAGE(D21:R21),"0")</f>
        <v>0</v>
      </c>
      <c r="T21" s="45"/>
      <c r="U21" s="46" t="n">
        <f aca="false">T21*100/$T$4</f>
        <v>0</v>
      </c>
      <c r="V21" s="47" t="str">
        <f aca="false">IF('1. Halbjahr'!$D21=1,(IF(U21&gt;=$AD$34-0.5,1,IF(U21&gt;=$AF$34-0.5,2,IF(U21&gt;=$AG$34-0.5,3,IF(U21&gt;=$AH$34-0.5,4,IF(U21&gt;=$AI$34-0.5,5,IF(U21&gt;0,6,""))))))),IF('1. Halbjahr'!$D21=2,(IF(U21&gt;=$AD$35-0.5,1,IF(U21&gt;=$AF$35-0.5,2,IF(U21&gt;=$AG$35-0.5,3,IF(U21&gt;=$AH$35-0.5,4,IF(U21&gt;=$AI$35-0.5,5,IF(U21&gt;0,6,""))))))),IF('1. Halbjahr'!$D21="zd",(IF(U21&gt;=$AD$35-0.5,"(1)",IF(U21&gt;=$AF$35-0.5,"(2)",IF(U21&gt;=$AG$35-0.5,"(3)",IF(U21&gt;=$AH$35-0.5,"(4)",IF(U21&gt;=$AI$35-0.5,"(5)",IF(U21&gt;0,"(6)",""))))))),"S")))</f>
        <v>S</v>
      </c>
      <c r="W21" s="47" t="str">
        <f aca="false">IF(V21&lt;&gt;"",IF(V21="S","S",ABS(V21)),"")</f>
        <v>S</v>
      </c>
      <c r="X21" s="45"/>
      <c r="Y21" s="46" t="n">
        <f aca="false">X21*100/$X$4</f>
        <v>0</v>
      </c>
      <c r="Z21" s="47" t="str">
        <f aca="false">IF('1. Halbjahr'!$D21=1,(IF(Y21&gt;=$AD$34-0.5,1,IF(Y21&gt;=$AF$34-0.5,2,IF(Y21&gt;=$AG$34-0.5,3,IF(Y21&gt;=$AH$34-0.5,4,IF(Y21&gt;=$AI$34-0.5,5,IF(Y21&gt;0,6,""))))))),IF('1. Halbjahr'!$D21=2,(IF(Y21&gt;=$AD$35-0.5,1,IF(Y21&gt;=$AF$35-0.5,2,IF(Y21&gt;=$AG$35-0.5,3,IF(Y21&gt;=$AH$35-0.5,4,IF(Y21&gt;=$AI$35-0.5,5,IF(Y21&gt;0,6,""))))))),IF('1. Halbjahr'!$D21="zd",(IF(Y21&gt;=$AD$35-0.5,"(1)",IF(Y21&gt;=$AF$35-0.5,"(2)",IF(Y21&gt;=$AG$35-0.5,"(3)",IF(Y21&gt;=$AH$35-0.5,"(4)",IF(Y21&gt;=$AI$35-0.5,"(5)",IF(Y21&gt;0,"(6)",""))))))),"S")))</f>
        <v>S</v>
      </c>
      <c r="AA21" s="47" t="str">
        <f aca="false">IF(Z21&lt;&gt;"",IF(Z21="S","S",ABS(Z21)),"")</f>
        <v>S</v>
      </c>
      <c r="AB21" s="45"/>
      <c r="AC21" s="46" t="n">
        <f aca="false">AB21*100/$AB$4</f>
        <v>0</v>
      </c>
      <c r="AD21" s="47" t="str">
        <f aca="false">IF('1. Halbjahr'!$D21=1,(IF(AC21&gt;=$AD$34-0.5,1,IF(AC21&gt;=$AF$34-0.5,2,IF(AC21&gt;=$AG$34-0.5,3,IF(AC21&gt;=$AH$34-0.5,4,IF(AC21&gt;=$AI$34-0.5,5,IF(AC21&gt;0,6,""))))))),IF('1. Halbjahr'!$D21=2,(IF(AC21&gt;=$AD$35-0.5,1,IF(AC21&gt;=$AF$35-0.5,2,IF(AC21&gt;=$AG$35-0.5,3,IF(AC21&gt;=$AH$35-0.5,4,IF(AC21&gt;=$AI$35-0.5,5,IF(AC21&gt;0,6,""))))))),IF('1. Halbjahr'!$D21="zd",(IF(AC21&gt;=$AD$35-0.5,"(1)",IF(AC21&gt;=$AF$35-0.5,"(2)",IF(AC21&gt;=$AG$35-0.5,"(3)",IF(AC21&gt;=$AH$35-0.5,"(4)",IF(AC21&gt;=$AI$35-0.5,"(5)",IF(AC21&gt;0,"(6)",""))))))),"S")))</f>
        <v>S</v>
      </c>
      <c r="AE21" s="47" t="str">
        <f aca="false">IF(AD21&lt;&gt;"",IF(AD21="S","S",ABS(AD21)),"")</f>
        <v>S</v>
      </c>
      <c r="AF21" s="44" t="str">
        <f aca="false">IF(SUM(W21,AA21,AE21)&lt;&gt;0,AVERAGE(W21,AA21,AE21),"0")</f>
        <v>0</v>
      </c>
      <c r="AG21" s="204" t="n">
        <f aca="false">'1. Halbjahr'!AI21</f>
        <v>5</v>
      </c>
      <c r="AH21" s="204" t="str">
        <f aca="false">IF(AF21="0",S21,(S21*$S$1+AF21*$AF$1)/($S$1+$AF$1))</f>
        <v>0</v>
      </c>
      <c r="AI21" s="48" t="str">
        <f aca="false">IF(OR(AG21="0",AH21="0"),"0",AVERAGE(AG21:AH21))</f>
        <v>0</v>
      </c>
      <c r="AJ21" s="49"/>
    </row>
    <row r="22" customFormat="false" ht="14.75" hidden="false" customHeight="true" outlineLevel="0" collapsed="false">
      <c r="A22" s="50" t="n">
        <v>18</v>
      </c>
      <c r="B22" s="205" t="str">
        <f aca="false">'1. Halbjahr'!B22</f>
        <v>Fünf</v>
      </c>
      <c r="C22" s="205" t="str">
        <f aca="false">'1. Halbjahr'!C22</f>
        <v>minus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 t="str">
        <f aca="false">IF(SUM(D22:R22)&gt;0,AVERAGE(D22:R22),"0")</f>
        <v>0</v>
      </c>
      <c r="T22" s="57"/>
      <c r="U22" s="58" t="n">
        <f aca="false">T22*100/$T$4</f>
        <v>0</v>
      </c>
      <c r="V22" s="59" t="str">
        <f aca="false">IF('1. Halbjahr'!$D22=1,(IF(U22&gt;=$AD$34-0.5,1,IF(U22&gt;=$AF$34-0.5,2,IF(U22&gt;=$AG$34-0.5,3,IF(U22&gt;=$AH$34-0.5,4,IF(U22&gt;=$AI$34-0.5,5,IF(U22&gt;0,6,""))))))),IF('1. Halbjahr'!$D22=2,(IF(U22&gt;=$AD$35-0.5,1,IF(U22&gt;=$AF$35-0.5,2,IF(U22&gt;=$AG$35-0.5,3,IF(U22&gt;=$AH$35-0.5,4,IF(U22&gt;=$AI$35-0.5,5,IF(U22&gt;0,6,""))))))),IF('1. Halbjahr'!$D22="zd",(IF(U22&gt;=$AD$35-0.5,"(1)",IF(U22&gt;=$AF$35-0.5,"(2)",IF(U22&gt;=$AG$35-0.5,"(3)",IF(U22&gt;=$AH$35-0.5,"(4)",IF(U22&gt;=$AI$35-0.5,"(5)",IF(U22&gt;0,"(6)",""))))))),"S")))</f>
        <v>S</v>
      </c>
      <c r="W22" s="59" t="str">
        <f aca="false">IF(V22&lt;&gt;"",IF(V22="S","S",ABS(V22)),"")</f>
        <v>S</v>
      </c>
      <c r="X22" s="57"/>
      <c r="Y22" s="58" t="n">
        <f aca="false">X22*100/$X$4</f>
        <v>0</v>
      </c>
      <c r="Z22" s="59" t="str">
        <f aca="false">IF('1. Halbjahr'!$D22=1,(IF(Y22&gt;=$AD$34-0.5,1,IF(Y22&gt;=$AF$34-0.5,2,IF(Y22&gt;=$AG$34-0.5,3,IF(Y22&gt;=$AH$34-0.5,4,IF(Y22&gt;=$AI$34-0.5,5,IF(Y22&gt;0,6,""))))))),IF('1. Halbjahr'!$D22=2,(IF(Y22&gt;=$AD$35-0.5,1,IF(Y22&gt;=$AF$35-0.5,2,IF(Y22&gt;=$AG$35-0.5,3,IF(Y22&gt;=$AH$35-0.5,4,IF(Y22&gt;=$AI$35-0.5,5,IF(Y22&gt;0,6,""))))))),IF('1. Halbjahr'!$D22="zd",(IF(Y22&gt;=$AD$35-0.5,"(1)",IF(Y22&gt;=$AF$35-0.5,"(2)",IF(Y22&gt;=$AG$35-0.5,"(3)",IF(Y22&gt;=$AH$35-0.5,"(4)",IF(Y22&gt;=$AI$35-0.5,"(5)",IF(Y22&gt;0,"(6)",""))))))),"S")))</f>
        <v>S</v>
      </c>
      <c r="AA22" s="59" t="str">
        <f aca="false">IF(Z22&lt;&gt;"",IF(Z22="S","S",ABS(Z22)),"")</f>
        <v>S</v>
      </c>
      <c r="AB22" s="57"/>
      <c r="AC22" s="58" t="n">
        <f aca="false">AB22*100/$AB$4</f>
        <v>0</v>
      </c>
      <c r="AD22" s="59" t="str">
        <f aca="false">IF('1. Halbjahr'!$D22=1,(IF(AC22&gt;=$AD$34-0.5,1,IF(AC22&gt;=$AF$34-0.5,2,IF(AC22&gt;=$AG$34-0.5,3,IF(AC22&gt;=$AH$34-0.5,4,IF(AC22&gt;=$AI$34-0.5,5,IF(AC22&gt;0,6,""))))))),IF('1. Halbjahr'!$D22=2,(IF(AC22&gt;=$AD$35-0.5,1,IF(AC22&gt;=$AF$35-0.5,2,IF(AC22&gt;=$AG$35-0.5,3,IF(AC22&gt;=$AH$35-0.5,4,IF(AC22&gt;=$AI$35-0.5,5,IF(AC22&gt;0,6,""))))))),IF('1. Halbjahr'!$D22="zd",(IF(AC22&gt;=$AD$35-0.5,"(1)",IF(AC22&gt;=$AF$35-0.5,"(2)",IF(AC22&gt;=$AG$35-0.5,"(3)",IF(AC22&gt;=$AH$35-0.5,"(4)",IF(AC22&gt;=$AI$35-0.5,"(5)",IF(AC22&gt;0,"(6)",""))))))),"S")))</f>
        <v>S</v>
      </c>
      <c r="AE22" s="59" t="str">
        <f aca="false">IF(AD22&lt;&gt;"",IF(AD22="S","S",ABS(AD22)),"")</f>
        <v>S</v>
      </c>
      <c r="AF22" s="56" t="str">
        <f aca="false">IF(SUM(W22,AA22,AE22)&lt;&gt;0,AVERAGE(W22,AA22,AE22),"0")</f>
        <v>0</v>
      </c>
      <c r="AG22" s="207" t="n">
        <f aca="false">'1. Halbjahr'!AI22</f>
        <v>5.4</v>
      </c>
      <c r="AH22" s="207" t="str">
        <f aca="false">IF(AF22="0",S22,(S22*$S$1+AF22*$AF$1)/($S$1+$AF$1))</f>
        <v>0</v>
      </c>
      <c r="AI22" s="60" t="str">
        <f aca="false">IF(OR(AG22="0",AH22="0"),"0",AVERAGE(AG22:AH22))</f>
        <v>0</v>
      </c>
      <c r="AJ22" s="61"/>
    </row>
    <row r="23" customFormat="false" ht="14.75" hidden="false" customHeight="true" outlineLevel="0" collapsed="false">
      <c r="A23" s="38" t="n">
        <v>19</v>
      </c>
      <c r="B23" s="201" t="str">
        <f aca="false">'1. Halbjahr'!B23</f>
        <v>Fünf/Sechs</v>
      </c>
      <c r="C23" s="202" t="n">
        <f aca="false">'1. Halbjahr'!C23</f>
        <v>0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 t="str">
        <f aca="false">IF(SUM(D23:R23)&gt;0,AVERAGE(D23:R23),"0")</f>
        <v>0</v>
      </c>
      <c r="T23" s="45"/>
      <c r="U23" s="46" t="n">
        <f aca="false">T23*100/$T$4</f>
        <v>0</v>
      </c>
      <c r="V23" s="47" t="str">
        <f aca="false">IF('1. Halbjahr'!$D23=1,(IF(U23&gt;=$AD$34-0.5,1,IF(U23&gt;=$AF$34-0.5,2,IF(U23&gt;=$AG$34-0.5,3,IF(U23&gt;=$AH$34-0.5,4,IF(U23&gt;=$AI$34-0.5,5,IF(U23&gt;0,6,""))))))),IF('1. Halbjahr'!$D23=2,(IF(U23&gt;=$AD$35-0.5,1,IF(U23&gt;=$AF$35-0.5,2,IF(U23&gt;=$AG$35-0.5,3,IF(U23&gt;=$AH$35-0.5,4,IF(U23&gt;=$AI$35-0.5,5,IF(U23&gt;0,6,""))))))),IF('1. Halbjahr'!$D23="zd",(IF(U23&gt;=$AD$35-0.5,"(1)",IF(U23&gt;=$AF$35-0.5,"(2)",IF(U23&gt;=$AG$35-0.5,"(3)",IF(U23&gt;=$AH$35-0.5,"(4)",IF(U23&gt;=$AI$35-0.5,"(5)",IF(U23&gt;0,"(6)",""))))))),"S")))</f>
        <v>S</v>
      </c>
      <c r="W23" s="47" t="str">
        <f aca="false">IF(V23&lt;&gt;"",IF(V23="S","S",ABS(V23)),"")</f>
        <v>S</v>
      </c>
      <c r="X23" s="45"/>
      <c r="Y23" s="46" t="n">
        <f aca="false">X23*100/$X$4</f>
        <v>0</v>
      </c>
      <c r="Z23" s="47" t="str">
        <f aca="false">IF('1. Halbjahr'!$D23=1,(IF(Y23&gt;=$AD$34-0.5,1,IF(Y23&gt;=$AF$34-0.5,2,IF(Y23&gt;=$AG$34-0.5,3,IF(Y23&gt;=$AH$34-0.5,4,IF(Y23&gt;=$AI$34-0.5,5,IF(Y23&gt;0,6,""))))))),IF('1. Halbjahr'!$D23=2,(IF(Y23&gt;=$AD$35-0.5,1,IF(Y23&gt;=$AF$35-0.5,2,IF(Y23&gt;=$AG$35-0.5,3,IF(Y23&gt;=$AH$35-0.5,4,IF(Y23&gt;=$AI$35-0.5,5,IF(Y23&gt;0,6,""))))))),IF('1. Halbjahr'!$D23="zd",(IF(Y23&gt;=$AD$35-0.5,"(1)",IF(Y23&gt;=$AF$35-0.5,"(2)",IF(Y23&gt;=$AG$35-0.5,"(3)",IF(Y23&gt;=$AH$35-0.5,"(4)",IF(Y23&gt;=$AI$35-0.5,"(5)",IF(Y23&gt;0,"(6)",""))))))),"S")))</f>
        <v>S</v>
      </c>
      <c r="AA23" s="47" t="str">
        <f aca="false">IF(Z23&lt;&gt;"",IF(Z23="S","S",ABS(Z23)),"")</f>
        <v>S</v>
      </c>
      <c r="AB23" s="45"/>
      <c r="AC23" s="46" t="n">
        <f aca="false">AB23*100/$AB$4</f>
        <v>0</v>
      </c>
      <c r="AD23" s="47" t="str">
        <f aca="false">IF('1. Halbjahr'!$D23=1,(IF(AC23&gt;=$AD$34-0.5,1,IF(AC23&gt;=$AF$34-0.5,2,IF(AC23&gt;=$AG$34-0.5,3,IF(AC23&gt;=$AH$34-0.5,4,IF(AC23&gt;=$AI$34-0.5,5,IF(AC23&gt;0,6,""))))))),IF('1. Halbjahr'!$D23=2,(IF(AC23&gt;=$AD$35-0.5,1,IF(AC23&gt;=$AF$35-0.5,2,IF(AC23&gt;=$AG$35-0.5,3,IF(AC23&gt;=$AH$35-0.5,4,IF(AC23&gt;=$AI$35-0.5,5,IF(AC23&gt;0,6,""))))))),IF('1. Halbjahr'!$D23="zd",(IF(AC23&gt;=$AD$35-0.5,"(1)",IF(AC23&gt;=$AF$35-0.5,"(2)",IF(AC23&gt;=$AG$35-0.5,"(3)",IF(AC23&gt;=$AH$35-0.5,"(4)",IF(AC23&gt;=$AI$35-0.5,"(5)",IF(AC23&gt;0,"(6)",""))))))),"S")))</f>
        <v>S</v>
      </c>
      <c r="AE23" s="47" t="str">
        <f aca="false">IF(AD23&lt;&gt;"",IF(AD23="S","S",ABS(AD23)),"")</f>
        <v>S</v>
      </c>
      <c r="AF23" s="44" t="str">
        <f aca="false">IF(SUM(W23,AA23,AE23)&lt;&gt;0,AVERAGE(W23,AA23,AE23),"0")</f>
        <v>0</v>
      </c>
      <c r="AG23" s="204" t="n">
        <f aca="false">'1. Halbjahr'!AI23</f>
        <v>5.5</v>
      </c>
      <c r="AH23" s="204" t="str">
        <f aca="false">IF(AF23="0",S23,(S23*$S$1+AF23*$AF$1)/($S$1+$AF$1))</f>
        <v>0</v>
      </c>
      <c r="AI23" s="48" t="str">
        <f aca="false">IF(OR(AG23="0",AH23="0"),"0",AVERAGE(AG23:AH23))</f>
        <v>0</v>
      </c>
      <c r="AJ23" s="49"/>
    </row>
    <row r="24" customFormat="false" ht="14.75" hidden="false" customHeight="true" outlineLevel="0" collapsed="false">
      <c r="A24" s="50" t="n">
        <v>20</v>
      </c>
      <c r="B24" s="205" t="str">
        <f aca="false">'1. Halbjahr'!B24</f>
        <v>Sechs</v>
      </c>
      <c r="C24" s="205" t="n">
        <f aca="false">'1. Halbjahr'!C24</f>
        <v>0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 t="str">
        <f aca="false">IF(SUM(D24:R24)&gt;0,AVERAGE(D24:R24),"0")</f>
        <v>0</v>
      </c>
      <c r="T24" s="57"/>
      <c r="U24" s="58" t="n">
        <f aca="false">T24*100/$T$4</f>
        <v>0</v>
      </c>
      <c r="V24" s="59" t="str">
        <f aca="false">IF('1. Halbjahr'!$D24=1,(IF(U24&gt;=$AD$34-0.5,1,IF(U24&gt;=$AF$34-0.5,2,IF(U24&gt;=$AG$34-0.5,3,IF(U24&gt;=$AH$34-0.5,4,IF(U24&gt;=$AI$34-0.5,5,IF(U24&gt;0,6,""))))))),IF('1. Halbjahr'!$D24=2,(IF(U24&gt;=$AD$35-0.5,1,IF(U24&gt;=$AF$35-0.5,2,IF(U24&gt;=$AG$35-0.5,3,IF(U24&gt;=$AH$35-0.5,4,IF(U24&gt;=$AI$35-0.5,5,IF(U24&gt;0,6,""))))))),IF('1. Halbjahr'!$D24="zd",(IF(U24&gt;=$AD$35-0.5,"(1)",IF(U24&gt;=$AF$35-0.5,"(2)",IF(U24&gt;=$AG$35-0.5,"(3)",IF(U24&gt;=$AH$35-0.5,"(4)",IF(U24&gt;=$AI$35-0.5,"(5)",IF(U24&gt;0,"(6)",""))))))),"S")))</f>
        <v>S</v>
      </c>
      <c r="W24" s="59" t="str">
        <f aca="false">IF(V24&lt;&gt;"",IF(V24="S","S",ABS(V24)),"")</f>
        <v>S</v>
      </c>
      <c r="X24" s="57"/>
      <c r="Y24" s="58" t="n">
        <f aca="false">X24*100/$X$4</f>
        <v>0</v>
      </c>
      <c r="Z24" s="59" t="str">
        <f aca="false">IF('1. Halbjahr'!$D24=1,(IF(Y24&gt;=$AD$34-0.5,1,IF(Y24&gt;=$AF$34-0.5,2,IF(Y24&gt;=$AG$34-0.5,3,IF(Y24&gt;=$AH$34-0.5,4,IF(Y24&gt;=$AI$34-0.5,5,IF(Y24&gt;0,6,""))))))),IF('1. Halbjahr'!$D24=2,(IF(Y24&gt;=$AD$35-0.5,1,IF(Y24&gt;=$AF$35-0.5,2,IF(Y24&gt;=$AG$35-0.5,3,IF(Y24&gt;=$AH$35-0.5,4,IF(Y24&gt;=$AI$35-0.5,5,IF(Y24&gt;0,6,""))))))),IF('1. Halbjahr'!$D24="zd",(IF(Y24&gt;=$AD$35-0.5,"(1)",IF(Y24&gt;=$AF$35-0.5,"(2)",IF(Y24&gt;=$AG$35-0.5,"(3)",IF(Y24&gt;=$AH$35-0.5,"(4)",IF(Y24&gt;=$AI$35-0.5,"(5)",IF(Y24&gt;0,"(6)",""))))))),"S")))</f>
        <v>S</v>
      </c>
      <c r="AA24" s="59" t="str">
        <f aca="false">IF(Z24&lt;&gt;"",IF(Z24="S","S",ABS(Z24)),"")</f>
        <v>S</v>
      </c>
      <c r="AB24" s="57"/>
      <c r="AC24" s="58" t="n">
        <f aca="false">AB24*100/$AB$4</f>
        <v>0</v>
      </c>
      <c r="AD24" s="59" t="str">
        <f aca="false">IF('1. Halbjahr'!$D24=1,(IF(AC24&gt;=$AD$34-0.5,1,IF(AC24&gt;=$AF$34-0.5,2,IF(AC24&gt;=$AG$34-0.5,3,IF(AC24&gt;=$AH$34-0.5,4,IF(AC24&gt;=$AI$34-0.5,5,IF(AC24&gt;0,6,""))))))),IF('1. Halbjahr'!$D24=2,(IF(AC24&gt;=$AD$35-0.5,1,IF(AC24&gt;=$AF$35-0.5,2,IF(AC24&gt;=$AG$35-0.5,3,IF(AC24&gt;=$AH$35-0.5,4,IF(AC24&gt;=$AI$35-0.5,5,IF(AC24&gt;0,6,""))))))),IF('1. Halbjahr'!$D24="zd",(IF(AC24&gt;=$AD$35-0.5,"(1)",IF(AC24&gt;=$AF$35-0.5,"(2)",IF(AC24&gt;=$AG$35-0.5,"(3)",IF(AC24&gt;=$AH$35-0.5,"(4)",IF(AC24&gt;=$AI$35-0.5,"(5)",IF(AC24&gt;0,"(6)",""))))))),"S")))</f>
        <v>S</v>
      </c>
      <c r="AE24" s="59" t="str">
        <f aca="false">IF(AD24&lt;&gt;"",IF(AD24="S","S",ABS(AD24)),"")</f>
        <v>S</v>
      </c>
      <c r="AF24" s="56" t="str">
        <f aca="false">IF(SUM(W24,AA24,AE24)&lt;&gt;0,AVERAGE(W24,AA24,AE24),"0")</f>
        <v>0</v>
      </c>
      <c r="AG24" s="207" t="n">
        <f aca="false">'1. Halbjahr'!AI24</f>
        <v>6</v>
      </c>
      <c r="AH24" s="207" t="str">
        <f aca="false">IF(AF24="0",S24,(S24*$S$1+AF24*$AF$1)/($S$1+$AF$1))</f>
        <v>0</v>
      </c>
      <c r="AI24" s="60" t="str">
        <f aca="false">IF(OR(AG24="0",AH24="0"),"0",AVERAGE(AG24:AH24))</f>
        <v>0</v>
      </c>
      <c r="AJ24" s="61"/>
    </row>
    <row r="25" customFormat="false" ht="14.75" hidden="false" customHeight="true" outlineLevel="0" collapsed="false">
      <c r="A25" s="38" t="n">
        <v>21</v>
      </c>
      <c r="B25" s="201" t="n">
        <f aca="false">'1. Halbjahr'!B25</f>
        <v>0</v>
      </c>
      <c r="C25" s="202" t="n">
        <f aca="false">'1. Halbjahr'!C25</f>
        <v>0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4" t="str">
        <f aca="false">IF(SUM(D25:R25)&gt;0,AVERAGE(D25:R25),"0")</f>
        <v>0</v>
      </c>
      <c r="T25" s="45"/>
      <c r="U25" s="46" t="n">
        <f aca="false">T25*100/$T$4</f>
        <v>0</v>
      </c>
      <c r="V25" s="47" t="str">
        <f aca="false">IF('1. Halbjahr'!$D25=1,(IF(U25&gt;=$AD$34-0.5,1,IF(U25&gt;=$AF$34-0.5,2,IF(U25&gt;=$AG$34-0.5,3,IF(U25&gt;=$AH$34-0.5,4,IF(U25&gt;=$AI$34-0.5,5,IF(U25&gt;0,6,""))))))),IF('1. Halbjahr'!$D25=2,(IF(U25&gt;=$AD$35-0.5,1,IF(U25&gt;=$AF$35-0.5,2,IF(U25&gt;=$AG$35-0.5,3,IF(U25&gt;=$AH$35-0.5,4,IF(U25&gt;=$AI$35-0.5,5,IF(U25&gt;0,6,""))))))),IF('1. Halbjahr'!$D25="zd",(IF(U25&gt;=$AD$35-0.5,"(1)",IF(U25&gt;=$AF$35-0.5,"(2)",IF(U25&gt;=$AG$35-0.5,"(3)",IF(U25&gt;=$AH$35-0.5,"(4)",IF(U25&gt;=$AI$35-0.5,"(5)",IF(U25&gt;0,"(6)",""))))))),"S")))</f>
        <v>S</v>
      </c>
      <c r="W25" s="47" t="str">
        <f aca="false">IF(V25&lt;&gt;"",IF(V25="S","S",ABS(V25)),"")</f>
        <v>S</v>
      </c>
      <c r="X25" s="45"/>
      <c r="Y25" s="46" t="n">
        <f aca="false">X25*100/$X$4</f>
        <v>0</v>
      </c>
      <c r="Z25" s="47" t="str">
        <f aca="false">IF('1. Halbjahr'!$D25=1,(IF(Y25&gt;=$AD$34-0.5,1,IF(Y25&gt;=$AF$34-0.5,2,IF(Y25&gt;=$AG$34-0.5,3,IF(Y25&gt;=$AH$34-0.5,4,IF(Y25&gt;=$AI$34-0.5,5,IF(Y25&gt;0,6,""))))))),IF('1. Halbjahr'!$D25=2,(IF(Y25&gt;=$AD$35-0.5,1,IF(Y25&gt;=$AF$35-0.5,2,IF(Y25&gt;=$AG$35-0.5,3,IF(Y25&gt;=$AH$35-0.5,4,IF(Y25&gt;=$AI$35-0.5,5,IF(Y25&gt;0,6,""))))))),IF('1. Halbjahr'!$D25="zd",(IF(Y25&gt;=$AD$35-0.5,"(1)",IF(Y25&gt;=$AF$35-0.5,"(2)",IF(Y25&gt;=$AG$35-0.5,"(3)",IF(Y25&gt;=$AH$35-0.5,"(4)",IF(Y25&gt;=$AI$35-0.5,"(5)",IF(Y25&gt;0,"(6)",""))))))),"S")))</f>
        <v>S</v>
      </c>
      <c r="AA25" s="47" t="str">
        <f aca="false">IF(Z25&lt;&gt;"",IF(Z25="S","S",ABS(Z25)),"")</f>
        <v>S</v>
      </c>
      <c r="AB25" s="45"/>
      <c r="AC25" s="46" t="n">
        <f aca="false">AB25*100/$AB$4</f>
        <v>0</v>
      </c>
      <c r="AD25" s="47" t="str">
        <f aca="false">IF('1. Halbjahr'!$D25=1,(IF(AC25&gt;=$AD$34-0.5,1,IF(AC25&gt;=$AF$34-0.5,2,IF(AC25&gt;=$AG$34-0.5,3,IF(AC25&gt;=$AH$34-0.5,4,IF(AC25&gt;=$AI$34-0.5,5,IF(AC25&gt;0,6,""))))))),IF('1. Halbjahr'!$D25=2,(IF(AC25&gt;=$AD$35-0.5,1,IF(AC25&gt;=$AF$35-0.5,2,IF(AC25&gt;=$AG$35-0.5,3,IF(AC25&gt;=$AH$35-0.5,4,IF(AC25&gt;=$AI$35-0.5,5,IF(AC25&gt;0,6,""))))))),IF('1. Halbjahr'!$D25="zd",(IF(AC25&gt;=$AD$35-0.5,"(1)",IF(AC25&gt;=$AF$35-0.5,"(2)",IF(AC25&gt;=$AG$35-0.5,"(3)",IF(AC25&gt;=$AH$35-0.5,"(4)",IF(AC25&gt;=$AI$35-0.5,"(5)",IF(AC25&gt;0,"(6)",""))))))),"S")))</f>
        <v>S</v>
      </c>
      <c r="AE25" s="47" t="str">
        <f aca="false">IF(AD25&lt;&gt;"",IF(AD25="S","S",ABS(AD25)),"")</f>
        <v>S</v>
      </c>
      <c r="AF25" s="44" t="str">
        <f aca="false">IF(SUM(W25,AA25,AE25)&lt;&gt;0,AVERAGE(W25,AA25,AE25),"0")</f>
        <v>0</v>
      </c>
      <c r="AG25" s="204" t="str">
        <f aca="false">'1. Halbjahr'!AI25</f>
        <v>0</v>
      </c>
      <c r="AH25" s="204" t="str">
        <f aca="false">IF(AF25="0",S25,(S25*$S$1+AF25*$AF$1)/($S$1+$AF$1))</f>
        <v>0</v>
      </c>
      <c r="AI25" s="48" t="str">
        <f aca="false">IF(OR(AG25="0",AH25="0"),"0",AVERAGE(AG25:AH25))</f>
        <v>0</v>
      </c>
      <c r="AJ25" s="49"/>
    </row>
    <row r="26" customFormat="false" ht="14.75" hidden="false" customHeight="true" outlineLevel="0" collapsed="false">
      <c r="A26" s="50" t="n">
        <v>22</v>
      </c>
      <c r="B26" s="205" t="n">
        <f aca="false">'1. Halbjahr'!B26</f>
        <v>0</v>
      </c>
      <c r="C26" s="205" t="n">
        <f aca="false">'1. Halbjahr'!C26</f>
        <v>0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 t="str">
        <f aca="false">IF(SUM(D26:R26)&gt;0,AVERAGE(D26:R26),"0")</f>
        <v>0</v>
      </c>
      <c r="T26" s="57"/>
      <c r="U26" s="58" t="n">
        <f aca="false">T26*100/$T$4</f>
        <v>0</v>
      </c>
      <c r="V26" s="59" t="str">
        <f aca="false">IF('1. Halbjahr'!$D26=1,(IF(U26&gt;=$AD$34-0.5,1,IF(U26&gt;=$AF$34-0.5,2,IF(U26&gt;=$AG$34-0.5,3,IF(U26&gt;=$AH$34-0.5,4,IF(U26&gt;=$AI$34-0.5,5,IF(U26&gt;0,6,""))))))),IF('1. Halbjahr'!$D26=2,(IF(U26&gt;=$AD$35-0.5,1,IF(U26&gt;=$AF$35-0.5,2,IF(U26&gt;=$AG$35-0.5,3,IF(U26&gt;=$AH$35-0.5,4,IF(U26&gt;=$AI$35-0.5,5,IF(U26&gt;0,6,""))))))),IF('1. Halbjahr'!$D26="zd",(IF(U26&gt;=$AD$35-0.5,"(1)",IF(U26&gt;=$AF$35-0.5,"(2)",IF(U26&gt;=$AG$35-0.5,"(3)",IF(U26&gt;=$AH$35-0.5,"(4)",IF(U26&gt;=$AI$35-0.5,"(5)",IF(U26&gt;0,"(6)",""))))))),"S")))</f>
        <v>S</v>
      </c>
      <c r="W26" s="59" t="str">
        <f aca="false">IF(V26&lt;&gt;"",IF(V26="S","S",ABS(V26)),"")</f>
        <v>S</v>
      </c>
      <c r="X26" s="57"/>
      <c r="Y26" s="58" t="n">
        <f aca="false">X26*100/$X$4</f>
        <v>0</v>
      </c>
      <c r="Z26" s="59" t="str">
        <f aca="false">IF('1. Halbjahr'!$D26=1,(IF(Y26&gt;=$AD$34-0.5,1,IF(Y26&gt;=$AF$34-0.5,2,IF(Y26&gt;=$AG$34-0.5,3,IF(Y26&gt;=$AH$34-0.5,4,IF(Y26&gt;=$AI$34-0.5,5,IF(Y26&gt;0,6,""))))))),IF('1. Halbjahr'!$D26=2,(IF(Y26&gt;=$AD$35-0.5,1,IF(Y26&gt;=$AF$35-0.5,2,IF(Y26&gt;=$AG$35-0.5,3,IF(Y26&gt;=$AH$35-0.5,4,IF(Y26&gt;=$AI$35-0.5,5,IF(Y26&gt;0,6,""))))))),IF('1. Halbjahr'!$D26="zd",(IF(Y26&gt;=$AD$35-0.5,"(1)",IF(Y26&gt;=$AF$35-0.5,"(2)",IF(Y26&gt;=$AG$35-0.5,"(3)",IF(Y26&gt;=$AH$35-0.5,"(4)",IF(Y26&gt;=$AI$35-0.5,"(5)",IF(Y26&gt;0,"(6)",""))))))),"S")))</f>
        <v>S</v>
      </c>
      <c r="AA26" s="59" t="str">
        <f aca="false">IF(Z26&lt;&gt;"",IF(Z26="S","S",ABS(Z26)),"")</f>
        <v>S</v>
      </c>
      <c r="AB26" s="57"/>
      <c r="AC26" s="58" t="n">
        <f aca="false">AB26*100/$AB$4</f>
        <v>0</v>
      </c>
      <c r="AD26" s="59" t="str">
        <f aca="false">IF('1. Halbjahr'!$D26=1,(IF(AC26&gt;=$AD$34-0.5,1,IF(AC26&gt;=$AF$34-0.5,2,IF(AC26&gt;=$AG$34-0.5,3,IF(AC26&gt;=$AH$34-0.5,4,IF(AC26&gt;=$AI$34-0.5,5,IF(AC26&gt;0,6,""))))))),IF('1. Halbjahr'!$D26=2,(IF(AC26&gt;=$AD$35-0.5,1,IF(AC26&gt;=$AF$35-0.5,2,IF(AC26&gt;=$AG$35-0.5,3,IF(AC26&gt;=$AH$35-0.5,4,IF(AC26&gt;=$AI$35-0.5,5,IF(AC26&gt;0,6,""))))))),IF('1. Halbjahr'!$D26="zd",(IF(AC26&gt;=$AD$35-0.5,"(1)",IF(AC26&gt;=$AF$35-0.5,"(2)",IF(AC26&gt;=$AG$35-0.5,"(3)",IF(AC26&gt;=$AH$35-0.5,"(4)",IF(AC26&gt;=$AI$35-0.5,"(5)",IF(AC26&gt;0,"(6)",""))))))),"S")))</f>
        <v>S</v>
      </c>
      <c r="AE26" s="59" t="str">
        <f aca="false">IF(AD26&lt;&gt;"",IF(AD26="S","S",ABS(AD26)),"")</f>
        <v>S</v>
      </c>
      <c r="AF26" s="56" t="str">
        <f aca="false">IF(SUM(W26,AA26,AE26)&lt;&gt;0,AVERAGE(W26,AA26,AE26),"0")</f>
        <v>0</v>
      </c>
      <c r="AG26" s="207" t="str">
        <f aca="false">'1. Halbjahr'!AI26</f>
        <v>0</v>
      </c>
      <c r="AH26" s="207" t="str">
        <f aca="false">IF(AF26="0",S26,(S26*$S$1+AF26*$AF$1)/($S$1+$AF$1))</f>
        <v>0</v>
      </c>
      <c r="AI26" s="60" t="str">
        <f aca="false">IF(OR(AG26="0",AH26="0"),"0",AVERAGE(AG26:AH26))</f>
        <v>0</v>
      </c>
      <c r="AJ26" s="61"/>
    </row>
    <row r="27" customFormat="false" ht="14.75" hidden="false" customHeight="true" outlineLevel="0" collapsed="false">
      <c r="A27" s="38" t="n">
        <v>23</v>
      </c>
      <c r="B27" s="201" t="n">
        <f aca="false">'1. Halbjahr'!B27</f>
        <v>0</v>
      </c>
      <c r="C27" s="202" t="n">
        <f aca="false">'1. Halbjahr'!C27</f>
        <v>0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4" t="str">
        <f aca="false">IF(SUM(D27:R27)&gt;0,AVERAGE(D27:R27),"0")</f>
        <v>0</v>
      </c>
      <c r="T27" s="45"/>
      <c r="U27" s="46" t="n">
        <f aca="false">T27*100/$T$4</f>
        <v>0</v>
      </c>
      <c r="V27" s="47" t="str">
        <f aca="false">IF('1. Halbjahr'!$D27=1,(IF(U27&gt;=$AD$34-0.5,1,IF(U27&gt;=$AF$34-0.5,2,IF(U27&gt;=$AG$34-0.5,3,IF(U27&gt;=$AH$34-0.5,4,IF(U27&gt;=$AI$34-0.5,5,IF(U27&gt;0,6,""))))))),IF('1. Halbjahr'!$D27=2,(IF(U27&gt;=$AD$35-0.5,1,IF(U27&gt;=$AF$35-0.5,2,IF(U27&gt;=$AG$35-0.5,3,IF(U27&gt;=$AH$35-0.5,4,IF(U27&gt;=$AI$35-0.5,5,IF(U27&gt;0,6,""))))))),IF('1. Halbjahr'!$D27="zd",(IF(U27&gt;=$AD$35-0.5,"(1)",IF(U27&gt;=$AF$35-0.5,"(2)",IF(U27&gt;=$AG$35-0.5,"(3)",IF(U27&gt;=$AH$35-0.5,"(4)",IF(U27&gt;=$AI$35-0.5,"(5)",IF(U27&gt;0,"(6)",""))))))),"S")))</f>
        <v>S</v>
      </c>
      <c r="W27" s="47" t="str">
        <f aca="false">IF(V27&lt;&gt;"",IF(V27="S","S",ABS(V27)),"")</f>
        <v>S</v>
      </c>
      <c r="X27" s="45"/>
      <c r="Y27" s="46" t="n">
        <f aca="false">X27*100/$X$4</f>
        <v>0</v>
      </c>
      <c r="Z27" s="47" t="str">
        <f aca="false">IF('1. Halbjahr'!$D27=1,(IF(Y27&gt;=$AD$34-0.5,1,IF(Y27&gt;=$AF$34-0.5,2,IF(Y27&gt;=$AG$34-0.5,3,IF(Y27&gt;=$AH$34-0.5,4,IF(Y27&gt;=$AI$34-0.5,5,IF(Y27&gt;0,6,""))))))),IF('1. Halbjahr'!$D27=2,(IF(Y27&gt;=$AD$35-0.5,1,IF(Y27&gt;=$AF$35-0.5,2,IF(Y27&gt;=$AG$35-0.5,3,IF(Y27&gt;=$AH$35-0.5,4,IF(Y27&gt;=$AI$35-0.5,5,IF(Y27&gt;0,6,""))))))),IF('1. Halbjahr'!$D27="zd",(IF(Y27&gt;=$AD$35-0.5,"(1)",IF(Y27&gt;=$AF$35-0.5,"(2)",IF(Y27&gt;=$AG$35-0.5,"(3)",IF(Y27&gt;=$AH$35-0.5,"(4)",IF(Y27&gt;=$AI$35-0.5,"(5)",IF(Y27&gt;0,"(6)",""))))))),"S")))</f>
        <v>S</v>
      </c>
      <c r="AA27" s="47" t="str">
        <f aca="false">IF(Z27&lt;&gt;"",IF(Z27="S","S",ABS(Z27)),"")</f>
        <v>S</v>
      </c>
      <c r="AB27" s="45"/>
      <c r="AC27" s="46" t="n">
        <f aca="false">AB27*100/$AB$4</f>
        <v>0</v>
      </c>
      <c r="AD27" s="47" t="str">
        <f aca="false">IF('1. Halbjahr'!$D27=1,(IF(AC27&gt;=$AD$34-0.5,1,IF(AC27&gt;=$AF$34-0.5,2,IF(AC27&gt;=$AG$34-0.5,3,IF(AC27&gt;=$AH$34-0.5,4,IF(AC27&gt;=$AI$34-0.5,5,IF(AC27&gt;0,6,""))))))),IF('1. Halbjahr'!$D27=2,(IF(AC27&gt;=$AD$35-0.5,1,IF(AC27&gt;=$AF$35-0.5,2,IF(AC27&gt;=$AG$35-0.5,3,IF(AC27&gt;=$AH$35-0.5,4,IF(AC27&gt;=$AI$35-0.5,5,IF(AC27&gt;0,6,""))))))),IF('1. Halbjahr'!$D27="zd",(IF(AC27&gt;=$AD$35-0.5,"(1)",IF(AC27&gt;=$AF$35-0.5,"(2)",IF(AC27&gt;=$AG$35-0.5,"(3)",IF(AC27&gt;=$AH$35-0.5,"(4)",IF(AC27&gt;=$AI$35-0.5,"(5)",IF(AC27&gt;0,"(6)",""))))))),"S")))</f>
        <v>S</v>
      </c>
      <c r="AE27" s="47" t="str">
        <f aca="false">IF(AD27&lt;&gt;"",IF(AD27="S","S",ABS(AD27)),"")</f>
        <v>S</v>
      </c>
      <c r="AF27" s="44" t="str">
        <f aca="false">IF(SUM(W27,AA27,AE27)&lt;&gt;0,AVERAGE(W27,AA27,AE27),"0")</f>
        <v>0</v>
      </c>
      <c r="AG27" s="204" t="str">
        <f aca="false">'1. Halbjahr'!AI27</f>
        <v>0</v>
      </c>
      <c r="AH27" s="204" t="str">
        <f aca="false">IF(AF27="0",S27,(S27*$S$1+AF27*$AF$1)/($S$1+$AF$1))</f>
        <v>0</v>
      </c>
      <c r="AI27" s="48" t="str">
        <f aca="false">IF(OR(AG27="0",AH27="0"),"0",AVERAGE(AG27:AH27))</f>
        <v>0</v>
      </c>
      <c r="AJ27" s="49"/>
    </row>
    <row r="28" customFormat="false" ht="14.75" hidden="false" customHeight="true" outlineLevel="0" collapsed="false">
      <c r="A28" s="50" t="n">
        <v>24</v>
      </c>
      <c r="B28" s="205" t="n">
        <f aca="false">'1. Halbjahr'!B28</f>
        <v>0</v>
      </c>
      <c r="C28" s="205" t="n">
        <f aca="false">'1. Halbjahr'!C28</f>
        <v>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 t="str">
        <f aca="false">IF(SUM(D28:R28)&gt;0,AVERAGE(D28:R28),"0")</f>
        <v>0</v>
      </c>
      <c r="T28" s="57"/>
      <c r="U28" s="58" t="n">
        <f aca="false">T28*100/$T$4</f>
        <v>0</v>
      </c>
      <c r="V28" s="59" t="str">
        <f aca="false">IF('1. Halbjahr'!$D28=1,(IF(U28&gt;=$AD$34-0.5,1,IF(U28&gt;=$AF$34-0.5,2,IF(U28&gt;=$AG$34-0.5,3,IF(U28&gt;=$AH$34-0.5,4,IF(U28&gt;=$AI$34-0.5,5,IF(U28&gt;0,6,""))))))),IF('1. Halbjahr'!$D28=2,(IF(U28&gt;=$AD$35-0.5,1,IF(U28&gt;=$AF$35-0.5,2,IF(U28&gt;=$AG$35-0.5,3,IF(U28&gt;=$AH$35-0.5,4,IF(U28&gt;=$AI$35-0.5,5,IF(U28&gt;0,6,""))))))),IF('1. Halbjahr'!$D28="zd",(IF(U28&gt;=$AD$35-0.5,"(1)",IF(U28&gt;=$AF$35-0.5,"(2)",IF(U28&gt;=$AG$35-0.5,"(3)",IF(U28&gt;=$AH$35-0.5,"(4)",IF(U28&gt;=$AI$35-0.5,"(5)",IF(U28&gt;0,"(6)",""))))))),"S")))</f>
        <v>S</v>
      </c>
      <c r="W28" s="59" t="str">
        <f aca="false">IF(V28&lt;&gt;"",IF(V28="S","S",ABS(V28)),"")</f>
        <v>S</v>
      </c>
      <c r="X28" s="57"/>
      <c r="Y28" s="58" t="n">
        <f aca="false">X28*100/$X$4</f>
        <v>0</v>
      </c>
      <c r="Z28" s="59" t="str">
        <f aca="false">IF('1. Halbjahr'!$D28=1,(IF(Y28&gt;=$AD$34-0.5,1,IF(Y28&gt;=$AF$34-0.5,2,IF(Y28&gt;=$AG$34-0.5,3,IF(Y28&gt;=$AH$34-0.5,4,IF(Y28&gt;=$AI$34-0.5,5,IF(Y28&gt;0,6,""))))))),IF('1. Halbjahr'!$D28=2,(IF(Y28&gt;=$AD$35-0.5,1,IF(Y28&gt;=$AF$35-0.5,2,IF(Y28&gt;=$AG$35-0.5,3,IF(Y28&gt;=$AH$35-0.5,4,IF(Y28&gt;=$AI$35-0.5,5,IF(Y28&gt;0,6,""))))))),IF('1. Halbjahr'!$D28="zd",(IF(Y28&gt;=$AD$35-0.5,"(1)",IF(Y28&gt;=$AF$35-0.5,"(2)",IF(Y28&gt;=$AG$35-0.5,"(3)",IF(Y28&gt;=$AH$35-0.5,"(4)",IF(Y28&gt;=$AI$35-0.5,"(5)",IF(Y28&gt;0,"(6)",""))))))),"S")))</f>
        <v>S</v>
      </c>
      <c r="AA28" s="59" t="str">
        <f aca="false">IF(Z28&lt;&gt;"",IF(Z28="S","S",ABS(Z28)),"")</f>
        <v>S</v>
      </c>
      <c r="AB28" s="57"/>
      <c r="AC28" s="58" t="n">
        <f aca="false">AB28*100/$AB$4</f>
        <v>0</v>
      </c>
      <c r="AD28" s="59" t="str">
        <f aca="false">IF('1. Halbjahr'!$D28=1,(IF(AC28&gt;=$AD$34-0.5,1,IF(AC28&gt;=$AF$34-0.5,2,IF(AC28&gt;=$AG$34-0.5,3,IF(AC28&gt;=$AH$34-0.5,4,IF(AC28&gt;=$AI$34-0.5,5,IF(AC28&gt;0,6,""))))))),IF('1. Halbjahr'!$D28=2,(IF(AC28&gt;=$AD$35-0.5,1,IF(AC28&gt;=$AF$35-0.5,2,IF(AC28&gt;=$AG$35-0.5,3,IF(AC28&gt;=$AH$35-0.5,4,IF(AC28&gt;=$AI$35-0.5,5,IF(AC28&gt;0,6,""))))))),IF('1. Halbjahr'!$D28="zd",(IF(AC28&gt;=$AD$35-0.5,"(1)",IF(AC28&gt;=$AF$35-0.5,"(2)",IF(AC28&gt;=$AG$35-0.5,"(3)",IF(AC28&gt;=$AH$35-0.5,"(4)",IF(AC28&gt;=$AI$35-0.5,"(5)",IF(AC28&gt;0,"(6)",""))))))),"S")))</f>
        <v>S</v>
      </c>
      <c r="AE28" s="59" t="str">
        <f aca="false">IF(AD28&lt;&gt;"",IF(AD28="S","S",ABS(AD28)),"")</f>
        <v>S</v>
      </c>
      <c r="AF28" s="56" t="str">
        <f aca="false">IF(SUM(W28,AA28,AE28)&lt;&gt;0,AVERAGE(W28,AA28,AE28),"0")</f>
        <v>0</v>
      </c>
      <c r="AG28" s="207" t="str">
        <f aca="false">'1. Halbjahr'!AI28</f>
        <v>0</v>
      </c>
      <c r="AH28" s="207" t="str">
        <f aca="false">IF(AF28="0",S28,(S28*$S$1+AF28*$AF$1)/($S$1+$AF$1))</f>
        <v>0</v>
      </c>
      <c r="AI28" s="60" t="str">
        <f aca="false">IF(OR(AG28="0",AH28="0"),"0",AVERAGE(AG28:AH28))</f>
        <v>0</v>
      </c>
      <c r="AJ28" s="61"/>
    </row>
    <row r="29" customFormat="false" ht="14.75" hidden="false" customHeight="true" outlineLevel="0" collapsed="false">
      <c r="A29" s="38" t="n">
        <v>25</v>
      </c>
      <c r="B29" s="201" t="n">
        <f aca="false">'1. Halbjahr'!B29</f>
        <v>0</v>
      </c>
      <c r="C29" s="202" t="n">
        <f aca="false">'1. Halbjahr'!C29</f>
        <v>0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 t="str">
        <f aca="false">IF(SUM(D29:R29)&gt;0,AVERAGE(D29:R29),"0")</f>
        <v>0</v>
      </c>
      <c r="T29" s="45"/>
      <c r="U29" s="46" t="n">
        <f aca="false">T29*100/$T$4</f>
        <v>0</v>
      </c>
      <c r="V29" s="47" t="str">
        <f aca="false">IF('1. Halbjahr'!$D29=1,(IF(U29&gt;=$AD$34-0.5,1,IF(U29&gt;=$AF$34-0.5,2,IF(U29&gt;=$AG$34-0.5,3,IF(U29&gt;=$AH$34-0.5,4,IF(U29&gt;=$AI$34-0.5,5,IF(U29&gt;0,6,""))))))),IF('1. Halbjahr'!$D29=2,(IF(U29&gt;=$AD$35-0.5,1,IF(U29&gt;=$AF$35-0.5,2,IF(U29&gt;=$AG$35-0.5,3,IF(U29&gt;=$AH$35-0.5,4,IF(U29&gt;=$AI$35-0.5,5,IF(U29&gt;0,6,""))))))),IF('1. Halbjahr'!$D29="zd",(IF(U29&gt;=$AD$35-0.5,"(1)",IF(U29&gt;=$AF$35-0.5,"(2)",IF(U29&gt;=$AG$35-0.5,"(3)",IF(U29&gt;=$AH$35-0.5,"(4)",IF(U29&gt;=$AI$35-0.5,"(5)",IF(U29&gt;0,"(6)",""))))))),"S")))</f>
        <v>S</v>
      </c>
      <c r="W29" s="47" t="str">
        <f aca="false">IF(V29&lt;&gt;"",IF(V29="S","S",ABS(V29)),"")</f>
        <v>S</v>
      </c>
      <c r="X29" s="45"/>
      <c r="Y29" s="46" t="n">
        <f aca="false">X29*100/$X$4</f>
        <v>0</v>
      </c>
      <c r="Z29" s="47" t="str">
        <f aca="false">IF('1. Halbjahr'!$D29=1,(IF(Y29&gt;=$AD$34-0.5,1,IF(Y29&gt;=$AF$34-0.5,2,IF(Y29&gt;=$AG$34-0.5,3,IF(Y29&gt;=$AH$34-0.5,4,IF(Y29&gt;=$AI$34-0.5,5,IF(Y29&gt;0,6,""))))))),IF('1. Halbjahr'!$D29=2,(IF(Y29&gt;=$AD$35-0.5,1,IF(Y29&gt;=$AF$35-0.5,2,IF(Y29&gt;=$AG$35-0.5,3,IF(Y29&gt;=$AH$35-0.5,4,IF(Y29&gt;=$AI$35-0.5,5,IF(Y29&gt;0,6,""))))))),IF('1. Halbjahr'!$D29="zd",(IF(Y29&gt;=$AD$35-0.5,"(1)",IF(Y29&gt;=$AF$35-0.5,"(2)",IF(Y29&gt;=$AG$35-0.5,"(3)",IF(Y29&gt;=$AH$35-0.5,"(4)",IF(Y29&gt;=$AI$35-0.5,"(5)",IF(Y29&gt;0,"(6)",""))))))),"S")))</f>
        <v>S</v>
      </c>
      <c r="AA29" s="47" t="str">
        <f aca="false">IF(Z29&lt;&gt;"",IF(Z29="S","S",ABS(Z29)),"")</f>
        <v>S</v>
      </c>
      <c r="AB29" s="45"/>
      <c r="AC29" s="46" t="n">
        <f aca="false">AB29*100/$AB$4</f>
        <v>0</v>
      </c>
      <c r="AD29" s="47" t="str">
        <f aca="false">IF('1. Halbjahr'!$D29=1,(IF(AC29&gt;=$AD$34-0.5,1,IF(AC29&gt;=$AF$34-0.5,2,IF(AC29&gt;=$AG$34-0.5,3,IF(AC29&gt;=$AH$34-0.5,4,IF(AC29&gt;=$AI$34-0.5,5,IF(AC29&gt;0,6,""))))))),IF('1. Halbjahr'!$D29=2,(IF(AC29&gt;=$AD$35-0.5,1,IF(AC29&gt;=$AF$35-0.5,2,IF(AC29&gt;=$AG$35-0.5,3,IF(AC29&gt;=$AH$35-0.5,4,IF(AC29&gt;=$AI$35-0.5,5,IF(AC29&gt;0,6,""))))))),IF('1. Halbjahr'!$D29="zd",(IF(AC29&gt;=$AD$35-0.5,"(1)",IF(AC29&gt;=$AF$35-0.5,"(2)",IF(AC29&gt;=$AG$35-0.5,"(3)",IF(AC29&gt;=$AH$35-0.5,"(4)",IF(AC29&gt;=$AI$35-0.5,"(5)",IF(AC29&gt;0,"(6)",""))))))),"S")))</f>
        <v>S</v>
      </c>
      <c r="AE29" s="47" t="str">
        <f aca="false">IF(AD29&lt;&gt;"",IF(AD29="S","S",ABS(AD29)),"")</f>
        <v>S</v>
      </c>
      <c r="AF29" s="44" t="str">
        <f aca="false">IF(SUM(W29,AA29,AE29)&lt;&gt;0,AVERAGE(W29,AA29,AE29),"0")</f>
        <v>0</v>
      </c>
      <c r="AG29" s="204" t="str">
        <f aca="false">'1. Halbjahr'!AI29</f>
        <v>0</v>
      </c>
      <c r="AH29" s="204" t="str">
        <f aca="false">IF(AF29="0",S29,(S29*$S$1+AF29*$AF$1)/($S$1+$AF$1))</f>
        <v>0</v>
      </c>
      <c r="AI29" s="48" t="str">
        <f aca="false">IF(OR(AG29="0",AH29="0"),"0",AVERAGE(AG29:AH29))</f>
        <v>0</v>
      </c>
      <c r="AJ29" s="49"/>
    </row>
    <row r="30" customFormat="false" ht="14.75" hidden="false" customHeight="true" outlineLevel="0" collapsed="false">
      <c r="A30" s="50" t="n">
        <v>26</v>
      </c>
      <c r="B30" s="205" t="n">
        <f aca="false">'1. Halbjahr'!B30</f>
        <v>0</v>
      </c>
      <c r="C30" s="205" t="n">
        <f aca="false">'1. Halbjahr'!C30</f>
        <v>0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 t="str">
        <f aca="false">IF(SUM(D30:R30)&gt;0,AVERAGE(D30:R30),"0")</f>
        <v>0</v>
      </c>
      <c r="T30" s="57"/>
      <c r="U30" s="58" t="n">
        <f aca="false">T30*100/$T$4</f>
        <v>0</v>
      </c>
      <c r="V30" s="59" t="str">
        <f aca="false">IF('1. Halbjahr'!$D30=1,(IF(U30&gt;=$AD$34-0.5,1,IF(U30&gt;=$AF$34-0.5,2,IF(U30&gt;=$AG$34-0.5,3,IF(U30&gt;=$AH$34-0.5,4,IF(U30&gt;=$AI$34-0.5,5,IF(U30&gt;0,6,""))))))),IF('1. Halbjahr'!$D30=2,(IF(U30&gt;=$AD$35-0.5,1,IF(U30&gt;=$AF$35-0.5,2,IF(U30&gt;=$AG$35-0.5,3,IF(U30&gt;=$AH$35-0.5,4,IF(U30&gt;=$AI$35-0.5,5,IF(U30&gt;0,6,""))))))),IF('1. Halbjahr'!$D30="zd",(IF(U30&gt;=$AD$35-0.5,"(1)",IF(U30&gt;=$AF$35-0.5,"(2)",IF(U30&gt;=$AG$35-0.5,"(3)",IF(U30&gt;=$AH$35-0.5,"(4)",IF(U30&gt;=$AI$35-0.5,"(5)",IF(U30&gt;0,"(6)",""))))))),"S")))</f>
        <v>S</v>
      </c>
      <c r="W30" s="59" t="str">
        <f aca="false">IF(V30&lt;&gt;"",IF(V30="S","S",ABS(V30)),"")</f>
        <v>S</v>
      </c>
      <c r="X30" s="57"/>
      <c r="Y30" s="58" t="n">
        <f aca="false">X30*100/$X$4</f>
        <v>0</v>
      </c>
      <c r="Z30" s="59" t="str">
        <f aca="false">IF('1. Halbjahr'!$D30=1,(IF(Y30&gt;=$AD$34-0.5,1,IF(Y30&gt;=$AF$34-0.5,2,IF(Y30&gt;=$AG$34-0.5,3,IF(Y30&gt;=$AH$34-0.5,4,IF(Y30&gt;=$AI$34-0.5,5,IF(Y30&gt;0,6,""))))))),IF('1. Halbjahr'!$D30=2,(IF(Y30&gt;=$AD$35-0.5,1,IF(Y30&gt;=$AF$35-0.5,2,IF(Y30&gt;=$AG$35-0.5,3,IF(Y30&gt;=$AH$35-0.5,4,IF(Y30&gt;=$AI$35-0.5,5,IF(Y30&gt;0,6,""))))))),IF('1. Halbjahr'!$D30="zd",(IF(Y30&gt;=$AD$35-0.5,"(1)",IF(Y30&gt;=$AF$35-0.5,"(2)",IF(Y30&gt;=$AG$35-0.5,"(3)",IF(Y30&gt;=$AH$35-0.5,"(4)",IF(Y30&gt;=$AI$35-0.5,"(5)",IF(Y30&gt;0,"(6)",""))))))),"S")))</f>
        <v>S</v>
      </c>
      <c r="AA30" s="59" t="str">
        <f aca="false">IF(Z30&lt;&gt;"",IF(Z30="S","S",ABS(Z30)),"")</f>
        <v>S</v>
      </c>
      <c r="AB30" s="57"/>
      <c r="AC30" s="58" t="n">
        <f aca="false">AB30*100/$AB$4</f>
        <v>0</v>
      </c>
      <c r="AD30" s="59" t="str">
        <f aca="false">IF('1. Halbjahr'!$D30=1,(IF(AC30&gt;=$AD$34-0.5,1,IF(AC30&gt;=$AF$34-0.5,2,IF(AC30&gt;=$AG$34-0.5,3,IF(AC30&gt;=$AH$34-0.5,4,IF(AC30&gt;=$AI$34-0.5,5,IF(AC30&gt;0,6,""))))))),IF('1. Halbjahr'!$D30=2,(IF(AC30&gt;=$AD$35-0.5,1,IF(AC30&gt;=$AF$35-0.5,2,IF(AC30&gt;=$AG$35-0.5,3,IF(AC30&gt;=$AH$35-0.5,4,IF(AC30&gt;=$AI$35-0.5,5,IF(AC30&gt;0,6,""))))))),IF('1. Halbjahr'!$D30="zd",(IF(AC30&gt;=$AD$35-0.5,"(1)",IF(AC30&gt;=$AF$35-0.5,"(2)",IF(AC30&gt;=$AG$35-0.5,"(3)",IF(AC30&gt;=$AH$35-0.5,"(4)",IF(AC30&gt;=$AI$35-0.5,"(5)",IF(AC30&gt;0,"(6)",""))))))),"S")))</f>
        <v>S</v>
      </c>
      <c r="AE30" s="59" t="str">
        <f aca="false">IF(AD30&lt;&gt;"",IF(AD30="S","S",ABS(AD30)),"")</f>
        <v>S</v>
      </c>
      <c r="AF30" s="56" t="str">
        <f aca="false">IF(SUM(W30,AA30,AE30)&lt;&gt;0,AVERAGE(W30,AA30,AE30),"0")</f>
        <v>0</v>
      </c>
      <c r="AG30" s="207" t="str">
        <f aca="false">'1. Halbjahr'!AI30</f>
        <v>0</v>
      </c>
      <c r="AH30" s="207" t="str">
        <f aca="false">IF(AF30="0",S30,(S30*$S$1+AF30*$AF$1)/($S$1+$AF$1))</f>
        <v>0</v>
      </c>
      <c r="AI30" s="60" t="str">
        <f aca="false">IF(OR(AG30="0",AH30="0"),"0",AVERAGE(AG30:AH30))</f>
        <v>0</v>
      </c>
      <c r="AJ30" s="61"/>
    </row>
    <row r="31" customFormat="false" ht="14.75" hidden="false" customHeight="true" outlineLevel="0" collapsed="false">
      <c r="A31" s="38" t="n">
        <v>27</v>
      </c>
      <c r="B31" s="201" t="n">
        <f aca="false">'1. Halbjahr'!B31</f>
        <v>0</v>
      </c>
      <c r="C31" s="202" t="n">
        <f aca="false">'1. Halbjahr'!C31</f>
        <v>0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4" t="str">
        <f aca="false">IF(SUM(D31:R31)&gt;0,AVERAGE(D31:R31),"0")</f>
        <v>0</v>
      </c>
      <c r="T31" s="45"/>
      <c r="U31" s="46" t="n">
        <f aca="false">T31*100/$T$4</f>
        <v>0</v>
      </c>
      <c r="V31" s="47" t="str">
        <f aca="false">IF('1. Halbjahr'!$D31=1,(IF(U31&gt;=$AD$34-0.5,1,IF(U31&gt;=$AF$34-0.5,2,IF(U31&gt;=$AG$34-0.5,3,IF(U31&gt;=$AH$34-0.5,4,IF(U31&gt;=$AI$34-0.5,5,IF(U31&gt;0,6,""))))))),IF('1. Halbjahr'!$D31=2,(IF(U31&gt;=$AD$35-0.5,1,IF(U31&gt;=$AF$35-0.5,2,IF(U31&gt;=$AG$35-0.5,3,IF(U31&gt;=$AH$35-0.5,4,IF(U31&gt;=$AI$35-0.5,5,IF(U31&gt;0,6,""))))))),IF('1. Halbjahr'!$D31="zd",(IF(U31&gt;=$AD$35-0.5,"(1)",IF(U31&gt;=$AF$35-0.5,"(2)",IF(U31&gt;=$AG$35-0.5,"(3)",IF(U31&gt;=$AH$35-0.5,"(4)",IF(U31&gt;=$AI$35-0.5,"(5)",IF(U31&gt;0,"(6)",""))))))),"S")))</f>
        <v>S</v>
      </c>
      <c r="W31" s="47" t="str">
        <f aca="false">IF(V31&lt;&gt;"",IF(V31="S","S",ABS(V31)),"")</f>
        <v>S</v>
      </c>
      <c r="X31" s="45"/>
      <c r="Y31" s="46" t="n">
        <f aca="false">X31*100/$X$4</f>
        <v>0</v>
      </c>
      <c r="Z31" s="47" t="str">
        <f aca="false">IF('1. Halbjahr'!$D31=1,(IF(Y31&gt;=$AD$34-0.5,1,IF(Y31&gt;=$AF$34-0.5,2,IF(Y31&gt;=$AG$34-0.5,3,IF(Y31&gt;=$AH$34-0.5,4,IF(Y31&gt;=$AI$34-0.5,5,IF(Y31&gt;0,6,""))))))),IF('1. Halbjahr'!$D31=2,(IF(Y31&gt;=$AD$35-0.5,1,IF(Y31&gt;=$AF$35-0.5,2,IF(Y31&gt;=$AG$35-0.5,3,IF(Y31&gt;=$AH$35-0.5,4,IF(Y31&gt;=$AI$35-0.5,5,IF(Y31&gt;0,6,""))))))),IF('1. Halbjahr'!$D31="zd",(IF(Y31&gt;=$AD$35-0.5,"(1)",IF(Y31&gt;=$AF$35-0.5,"(2)",IF(Y31&gt;=$AG$35-0.5,"(3)",IF(Y31&gt;=$AH$35-0.5,"(4)",IF(Y31&gt;=$AI$35-0.5,"(5)",IF(Y31&gt;0,"(6)",""))))))),"S")))</f>
        <v>S</v>
      </c>
      <c r="AA31" s="47" t="str">
        <f aca="false">IF(Z31&lt;&gt;"",IF(Z31="S","S",ABS(Z31)),"")</f>
        <v>S</v>
      </c>
      <c r="AB31" s="45"/>
      <c r="AC31" s="46" t="n">
        <f aca="false">AB31*100/$AB$4</f>
        <v>0</v>
      </c>
      <c r="AD31" s="47" t="str">
        <f aca="false">IF('1. Halbjahr'!$D31=1,(IF(AC31&gt;=$AD$34-0.5,1,IF(AC31&gt;=$AF$34-0.5,2,IF(AC31&gt;=$AG$34-0.5,3,IF(AC31&gt;=$AH$34-0.5,4,IF(AC31&gt;=$AI$34-0.5,5,IF(AC31&gt;0,6,""))))))),IF('1. Halbjahr'!$D31=2,(IF(AC31&gt;=$AD$35-0.5,1,IF(AC31&gt;=$AF$35-0.5,2,IF(AC31&gt;=$AG$35-0.5,3,IF(AC31&gt;=$AH$35-0.5,4,IF(AC31&gt;=$AI$35-0.5,5,IF(AC31&gt;0,6,""))))))),IF('1. Halbjahr'!$D31="zd",(IF(AC31&gt;=$AD$35-0.5,"(1)",IF(AC31&gt;=$AF$35-0.5,"(2)",IF(AC31&gt;=$AG$35-0.5,"(3)",IF(AC31&gt;=$AH$35-0.5,"(4)",IF(AC31&gt;=$AI$35-0.5,"(5)",IF(AC31&gt;0,"(6)",""))))))),"S")))</f>
        <v>S</v>
      </c>
      <c r="AE31" s="47" t="str">
        <f aca="false">IF(AD31&lt;&gt;"",IF(AD31="S","S",ABS(AD31)),"")</f>
        <v>S</v>
      </c>
      <c r="AF31" s="44" t="str">
        <f aca="false">IF(SUM(W31,AA31,AE31)&lt;&gt;0,AVERAGE(W31,AA31,AE31),"0")</f>
        <v>0</v>
      </c>
      <c r="AG31" s="204" t="str">
        <f aca="false">'1. Halbjahr'!AI31</f>
        <v>0</v>
      </c>
      <c r="AH31" s="204" t="str">
        <f aca="false">IF(AF31="0",S31,(S31*$S$1+AF31*$AF$1)/($S$1+$AF$1))</f>
        <v>0</v>
      </c>
      <c r="AI31" s="48" t="str">
        <f aca="false">IF(OR(AG31="0",AH31="0"),"0",AVERAGE(AG31:AH31))</f>
        <v>0</v>
      </c>
      <c r="AJ31" s="49"/>
    </row>
    <row r="32" customFormat="false" ht="14.75" hidden="false" customHeight="true" outlineLevel="0" collapsed="false">
      <c r="A32" s="79" t="s">
        <v>36</v>
      </c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2"/>
      <c r="U32" s="84"/>
      <c r="Y32" s="208" t="s">
        <v>37</v>
      </c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</row>
    <row r="33" customFormat="false" ht="14.75" hidden="false" customHeight="true" outlineLevel="0" collapsed="false">
      <c r="A33" s="209"/>
      <c r="B33" s="209"/>
      <c r="C33" s="210"/>
      <c r="D33" s="81"/>
      <c r="E33" s="81"/>
      <c r="F33" s="81"/>
      <c r="G33" s="81"/>
      <c r="H33" s="81"/>
      <c r="N33" s="89" t="s">
        <v>63</v>
      </c>
      <c r="O33" s="89"/>
      <c r="P33" s="89"/>
      <c r="Q33" s="89"/>
      <c r="R33" s="89"/>
      <c r="S33" s="109"/>
      <c r="U33" s="84"/>
      <c r="Y33" s="90" t="s">
        <v>40</v>
      </c>
      <c r="Z33" s="90"/>
      <c r="AA33" s="90"/>
      <c r="AB33" s="90" t="s">
        <v>14</v>
      </c>
      <c r="AC33" s="90"/>
      <c r="AD33" s="91" t="n">
        <v>1</v>
      </c>
      <c r="AE33" s="92"/>
      <c r="AF33" s="92" t="n">
        <v>2</v>
      </c>
      <c r="AG33" s="91" t="n">
        <v>3</v>
      </c>
      <c r="AH33" s="92" t="n">
        <v>4</v>
      </c>
      <c r="AI33" s="91" t="n">
        <v>5</v>
      </c>
      <c r="AJ33" s="93" t="n">
        <v>6</v>
      </c>
    </row>
    <row r="34" customFormat="false" ht="14.75" hidden="false" customHeight="true" outlineLevel="0" collapsed="false">
      <c r="A34" s="79"/>
      <c r="B34" s="80"/>
      <c r="C34" s="81"/>
      <c r="E34" s="81"/>
      <c r="F34" s="81"/>
      <c r="G34" s="81"/>
      <c r="H34" s="81"/>
      <c r="N34" s="89"/>
      <c r="O34" s="89"/>
      <c r="P34" s="89"/>
      <c r="Q34" s="89"/>
      <c r="R34" s="89"/>
      <c r="S34" s="82"/>
      <c r="U34" s="84"/>
      <c r="Y34" s="90" t="n">
        <v>1</v>
      </c>
      <c r="Z34" s="90"/>
      <c r="AA34" s="90"/>
      <c r="AB34" s="90" t="s">
        <v>43</v>
      </c>
      <c r="AC34" s="90"/>
      <c r="AD34" s="211" t="n">
        <f aca="false">'1. Halbjahr'!AD34</f>
        <v>95</v>
      </c>
      <c r="AE34" s="212"/>
      <c r="AF34" s="211" t="n">
        <f aca="false">'1. Halbjahr'!AE34</f>
        <v>80</v>
      </c>
      <c r="AG34" s="211" t="n">
        <f aca="false">'1. Halbjahr'!AF34</f>
        <v>65</v>
      </c>
      <c r="AH34" s="211" t="n">
        <f aca="false">'1. Halbjahr'!AH34</f>
        <v>50</v>
      </c>
      <c r="AI34" s="211" t="n">
        <f aca="false">'1. Halbjahr'!AI34</f>
        <v>25</v>
      </c>
      <c r="AJ34" s="98"/>
    </row>
    <row r="35" customFormat="false" ht="14.75" hidden="false" customHeight="true" outlineLevel="0" collapsed="false">
      <c r="A35" s="79"/>
      <c r="B35" s="80"/>
      <c r="C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2"/>
      <c r="U35" s="84"/>
      <c r="Y35" s="90" t="n">
        <v>2</v>
      </c>
      <c r="Z35" s="90"/>
      <c r="AA35" s="90"/>
      <c r="AB35" s="90" t="s">
        <v>43</v>
      </c>
      <c r="AC35" s="90"/>
      <c r="AD35" s="213" t="n">
        <f aca="false">'1. Halbjahr'!AD35</f>
        <v>90</v>
      </c>
      <c r="AE35" s="214"/>
      <c r="AF35" s="213" t="n">
        <f aca="false">'1. Halbjahr'!AE35</f>
        <v>75</v>
      </c>
      <c r="AG35" s="213" t="n">
        <f aca="false">'1. Halbjahr'!AF35</f>
        <v>60</v>
      </c>
      <c r="AH35" s="213" t="n">
        <f aca="false">'1. Halbjahr'!AH35</f>
        <v>45</v>
      </c>
      <c r="AI35" s="213" t="n">
        <f aca="false">'1. Halbjahr'!AI35</f>
        <v>20</v>
      </c>
      <c r="AJ35" s="98"/>
    </row>
    <row r="36" customFormat="false" ht="14.75" hidden="false" customHeight="true" outlineLevel="0" collapsed="false">
      <c r="A36" s="100" t="s">
        <v>45</v>
      </c>
      <c r="B36" s="101" t="n">
        <f aca="true">TODAY()</f>
        <v>44605</v>
      </c>
      <c r="C36" s="102"/>
      <c r="D36" s="10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183"/>
      <c r="U36" s="81"/>
      <c r="V36" s="110"/>
      <c r="W36" s="110"/>
      <c r="X36" s="110"/>
      <c r="Y36" s="110"/>
      <c r="Z36" s="110"/>
      <c r="AA36" s="110"/>
      <c r="AB36" s="104"/>
      <c r="AC36" s="105"/>
      <c r="AD36" s="105"/>
      <c r="AE36" s="105"/>
      <c r="AF36" s="105"/>
      <c r="AG36" s="105"/>
      <c r="AH36" s="105"/>
      <c r="AI36" s="105"/>
      <c r="AJ36" s="106" t="s">
        <v>47</v>
      </c>
    </row>
    <row r="37" customFormat="false" ht="14.75" hidden="false" customHeight="true" outlineLevel="0" collapsed="false">
      <c r="A37" s="107"/>
      <c r="B37" s="215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</row>
    <row r="38" customFormat="false" ht="14.75" hidden="false" customHeight="true" outlineLevel="0" collapsed="false">
      <c r="A38" s="112" t="str">
        <f aca="false">A1</f>
        <v>Schuljahr 20Xx/Xx</v>
      </c>
      <c r="D38" s="113" t="s">
        <v>48</v>
      </c>
      <c r="J38" s="81"/>
      <c r="K38" s="81"/>
      <c r="M38" s="81"/>
      <c r="N38" s="81"/>
      <c r="O38" s="81"/>
      <c r="P38" s="81"/>
      <c r="Q38" s="81"/>
      <c r="R38" s="81"/>
      <c r="S38" s="82"/>
      <c r="U38" s="84"/>
      <c r="Y38" s="84"/>
      <c r="AC38" s="84"/>
      <c r="AG38" s="108"/>
      <c r="AH38" s="108"/>
      <c r="AI38" s="108"/>
      <c r="AJ38" s="108"/>
    </row>
    <row r="39" customFormat="false" ht="14.75" hidden="false" customHeight="true" outlineLevel="0" collapsed="false">
      <c r="A39" s="114" t="s">
        <v>63</v>
      </c>
      <c r="D39" s="115" t="s">
        <v>49</v>
      </c>
      <c r="J39" s="81"/>
      <c r="K39" s="81"/>
      <c r="M39" s="81"/>
      <c r="N39" s="81"/>
      <c r="O39" s="81"/>
      <c r="P39" s="81"/>
      <c r="Q39" s="81"/>
      <c r="R39" s="81"/>
      <c r="S39" s="82"/>
      <c r="U39" s="84"/>
      <c r="Y39" s="84"/>
      <c r="AC39" s="84"/>
      <c r="AH39" s="109"/>
      <c r="AI39" s="109"/>
    </row>
    <row r="40" customFormat="false" ht="14.75" hidden="false" customHeight="true" outlineLevel="0" collapsed="false">
      <c r="A40" s="112" t="str">
        <f aca="false">A3&amp;" "&amp;C3</f>
        <v>Klasse Kurs Xx</v>
      </c>
      <c r="D40" s="116"/>
      <c r="J40" s="81"/>
      <c r="K40" s="81"/>
      <c r="M40" s="81"/>
      <c r="N40" s="81"/>
      <c r="O40" s="81"/>
      <c r="P40" s="81"/>
      <c r="Q40" s="81"/>
      <c r="R40" s="81"/>
      <c r="S40" s="82"/>
      <c r="U40" s="84"/>
      <c r="Y40" s="84"/>
      <c r="AC40" s="84"/>
      <c r="AH40" s="109"/>
      <c r="AI40" s="109"/>
    </row>
    <row r="41" customFormat="false" ht="14.75" hidden="false" customHeight="true" outlineLevel="0" collapsed="false">
      <c r="A41" s="112" t="str">
        <f aca="false">A2</f>
        <v>Fach</v>
      </c>
      <c r="C41" s="117"/>
      <c r="D41" s="83" t="s">
        <v>65</v>
      </c>
      <c r="F41" s="118" t="s">
        <v>51</v>
      </c>
      <c r="G41" s="119" t="str">
        <f aca="false">IF(SUM($V$5:$V$31)&gt;0,AVERAGE($V5:$V31),"0")</f>
        <v>0</v>
      </c>
      <c r="H41" s="119"/>
      <c r="N41" s="83" t="s">
        <v>66</v>
      </c>
      <c r="P41" s="118" t="s">
        <v>51</v>
      </c>
      <c r="Q41" s="119" t="str">
        <f aca="false">IF(SUM($Z$5:$Z$31)&gt;0,AVERAGE($Z$5:$Z$31),"0")</f>
        <v>0</v>
      </c>
      <c r="R41" s="119"/>
      <c r="Y41" s="83" t="s">
        <v>67</v>
      </c>
      <c r="AB41" s="120" t="s">
        <v>51</v>
      </c>
      <c r="AC41" s="119" t="str">
        <f aca="false">IF(SUM($AD$5:$AD$31)&gt;0,AVERAGE($AD$5:$AD$31),"0")</f>
        <v>0</v>
      </c>
      <c r="AD41" s="119"/>
      <c r="AI41" s="109"/>
    </row>
    <row r="42" customFormat="false" ht="14.75" hidden="false" customHeight="true" outlineLevel="0" collapsed="false">
      <c r="C42" s="117"/>
      <c r="D42" s="121"/>
      <c r="E42" s="122" t="s">
        <v>54</v>
      </c>
      <c r="F42" s="122"/>
      <c r="G42" s="122"/>
      <c r="H42" s="123" t="s">
        <v>55</v>
      </c>
      <c r="I42" s="123"/>
      <c r="J42" s="123"/>
      <c r="K42" s="124"/>
      <c r="N42" s="121"/>
      <c r="O42" s="122" t="s">
        <v>54</v>
      </c>
      <c r="P42" s="122"/>
      <c r="Q42" s="122"/>
      <c r="R42" s="123" t="s">
        <v>55</v>
      </c>
      <c r="S42" s="123"/>
      <c r="T42" s="123"/>
      <c r="U42" s="124"/>
      <c r="W42" s="217"/>
      <c r="Z42" s="123" t="s">
        <v>54</v>
      </c>
      <c r="AA42" s="123"/>
      <c r="AB42" s="123"/>
      <c r="AC42" s="123"/>
      <c r="AD42" s="123" t="s">
        <v>55</v>
      </c>
      <c r="AE42" s="123"/>
      <c r="AF42" s="123"/>
      <c r="AG42" s="123"/>
      <c r="AI42" s="109"/>
    </row>
    <row r="43" customFormat="false" ht="14.75" hidden="false" customHeight="true" outlineLevel="0" collapsed="false">
      <c r="C43" s="126" t="s">
        <v>56</v>
      </c>
      <c r="D43" s="127" t="n">
        <v>1</v>
      </c>
      <c r="E43" s="128" t="n">
        <f aca="false">T4</f>
        <v>40</v>
      </c>
      <c r="F43" s="129" t="s">
        <v>57</v>
      </c>
      <c r="G43" s="130" t="n">
        <f aca="false">IF(ROUNDDOWN($E$43*$AD$34%,0)/($E$43/100)&lt;$AD$34%*100-0.5,ROUNDUP($E$43*$AD$34%,0),ROUNDDOWN($E$43*$AD$34%,0))</f>
        <v>38</v>
      </c>
      <c r="H43" s="131" t="n">
        <f aca="false">T4</f>
        <v>40</v>
      </c>
      <c r="I43" s="132" t="s">
        <v>57</v>
      </c>
      <c r="J43" s="130" t="n">
        <f aca="false">IF(ROUNDDOWN($E$43*$AD$35%,0)/($E$43/100)&lt;$AD$35%*100-0.5,ROUNDUP($E$43*$AD$35%,0),ROUNDDOWN($E$43*$AD$35%,0))</f>
        <v>36</v>
      </c>
      <c r="K43" s="133" t="n">
        <f aca="false">COUNTIF($V$5:$V$31,1)</f>
        <v>0</v>
      </c>
      <c r="L43" s="134" t="str">
        <f aca="false">IF(K56&lt;&gt;0,IF(L54&lt;=30%,"","&gt; 30% (Genehmigung!)"),"")</f>
        <v/>
      </c>
      <c r="N43" s="127" t="n">
        <v>1</v>
      </c>
      <c r="O43" s="128" t="n">
        <f aca="false">X4</f>
        <v>50</v>
      </c>
      <c r="P43" s="129" t="s">
        <v>57</v>
      </c>
      <c r="Q43" s="130" t="n">
        <f aca="false">IF(ROUNDDOWN($O$43*$AD$34%,0)/($O$43/100)&lt;$AD$34%*100-0.5,ROUNDUP($O$43*$AD$34%,0),ROUNDDOWN($O$43*$AD$34%,0))</f>
        <v>48</v>
      </c>
      <c r="R43" s="131" t="n">
        <f aca="false">X4</f>
        <v>50</v>
      </c>
      <c r="S43" s="132" t="s">
        <v>57</v>
      </c>
      <c r="T43" s="130" t="n">
        <f aca="false">IF(ROUNDDOWN($O$43*$AD$35%,0)/($O$43/100)&lt;$AD$35%*100-0.5,ROUNDUP($O$43*$AD$35%,0),ROUNDDOWN($O$43*$AD$35%,0))</f>
        <v>45</v>
      </c>
      <c r="U43" s="133" t="n">
        <f aca="false">COUNTIF($Z$5:$Z$31,1)</f>
        <v>0</v>
      </c>
      <c r="V43" s="134" t="str">
        <f aca="false">IF(U56&lt;&gt;0,IF(V54&lt;=30%,"","&gt; 30% (Genehmigung!)"),"")</f>
        <v/>
      </c>
      <c r="W43" s="81"/>
      <c r="Y43" s="127" t="n">
        <v>1</v>
      </c>
      <c r="Z43" s="128" t="n">
        <f aca="false">AB4</f>
        <v>60</v>
      </c>
      <c r="AB43" s="129" t="s">
        <v>57</v>
      </c>
      <c r="AC43" s="130" t="n">
        <f aca="false">IF(ROUNDDOWN($Z$43*$AD$34%,0)/($Z$43/100)&lt;$AD$34%*100-0.5,ROUNDUP($Z$43*$AD$34%,0),ROUNDDOWN($Z$43*$AD$34%,0))</f>
        <v>57</v>
      </c>
      <c r="AD43" s="131" t="n">
        <f aca="false">AB4</f>
        <v>60</v>
      </c>
      <c r="AF43" s="132" t="s">
        <v>57</v>
      </c>
      <c r="AG43" s="130" t="n">
        <f aca="false">IF(ROUNDDOWN($Z$43*$AD$35%,0)/($Z$43/100)&lt;$AD$35%*100-0.5,ROUNDUP($Z$43*$AD$35%,0),ROUNDDOWN($Z$43*$AD$35%,0))</f>
        <v>54</v>
      </c>
      <c r="AH43" s="133" t="n">
        <f aca="false">COUNTIF($AD$5:$AD$31,1)</f>
        <v>0</v>
      </c>
      <c r="AI43" s="134" t="str">
        <f aca="false">IF(AH56&lt;&gt;0,IF(AI54&lt;=30%,"","&gt; 30% (Genehmigung!)"),"")</f>
        <v/>
      </c>
    </row>
    <row r="44" customFormat="false" ht="14.75" hidden="false" customHeight="true" outlineLevel="0" collapsed="false">
      <c r="C44" s="126"/>
      <c r="D44" s="140" t="n">
        <v>2</v>
      </c>
      <c r="E44" s="141" t="n">
        <f aca="false">G43-1</f>
        <v>37</v>
      </c>
      <c r="F44" s="142" t="s">
        <v>57</v>
      </c>
      <c r="G44" s="143" t="n">
        <f aca="false">IF(ROUNDDOWN($E$43*$AF$34%,0)/($E$43/100)&lt;$AF$34%*100-0.5,ROUNDUP($E$43*$AF$34%,0),ROUNDDOWN($E$43*$AF$34%,0))</f>
        <v>32</v>
      </c>
      <c r="H44" s="141" t="n">
        <f aca="false">J43-1</f>
        <v>35</v>
      </c>
      <c r="I44" s="142" t="s">
        <v>57</v>
      </c>
      <c r="J44" s="143" t="n">
        <f aca="false">IF(ROUNDDOWN($E$43*$AF$35%,0)/($E$43/100)&lt;$AF$35%*100-0.5,ROUNDUP($E$43*$AF$35%,0),ROUNDDOWN($E$43*$AF$35%,0))</f>
        <v>30</v>
      </c>
      <c r="K44" s="144" t="n">
        <f aca="false">COUNTIF($V$5:$V$31,2)</f>
        <v>0</v>
      </c>
      <c r="L44" s="134" t="str">
        <f aca="false">IF(SUM(K50:K55)&gt;0,(K54+K55)/K56,"0,0 %")</f>
        <v>0,0 %</v>
      </c>
      <c r="N44" s="140" t="n">
        <v>2</v>
      </c>
      <c r="O44" s="141" t="n">
        <f aca="false">Q43-1</f>
        <v>47</v>
      </c>
      <c r="P44" s="142" t="s">
        <v>57</v>
      </c>
      <c r="Q44" s="143" t="n">
        <f aca="false">IF(ROUNDDOWN($O$43*$AF$34%,0)/($O$43/100)&lt;$AF$34%*100-0.5,ROUNDUP($O$43*$AF$34%,0),ROUNDDOWN($O$43*$AF$34%,0))</f>
        <v>40</v>
      </c>
      <c r="R44" s="141" t="n">
        <f aca="false">T43-1</f>
        <v>44</v>
      </c>
      <c r="S44" s="142" t="s">
        <v>57</v>
      </c>
      <c r="T44" s="143" t="n">
        <f aca="false">IF(ROUNDDOWN($O$43*$AF$35%,0)/($O$43/100)&lt;$AF$35%*100-0.5,ROUNDUP($O$43*$AF$35%,0),ROUNDDOWN($O$43*$AF$35%,0))</f>
        <v>38</v>
      </c>
      <c r="U44" s="144" t="n">
        <f aca="false">COUNTIF($Z$5:$Z$31,2)</f>
        <v>0</v>
      </c>
      <c r="V44" s="134"/>
      <c r="Y44" s="140" t="n">
        <v>2</v>
      </c>
      <c r="Z44" s="141" t="n">
        <f aca="false">AC43-1</f>
        <v>56</v>
      </c>
      <c r="AB44" s="142" t="s">
        <v>57</v>
      </c>
      <c r="AC44" s="143" t="n">
        <f aca="false">IF(ROUNDDOWN($Z$43*$AF$34%,0)/($Z$43/100)&lt;$AF$34%*100-0.5,ROUNDUP($Z$43*$AF$34%,0),ROUNDDOWN($Z$43*$AF$34%,0))</f>
        <v>48</v>
      </c>
      <c r="AD44" s="141" t="n">
        <f aca="false">AG43-1</f>
        <v>53</v>
      </c>
      <c r="AF44" s="142" t="s">
        <v>57</v>
      </c>
      <c r="AG44" s="143" t="n">
        <f aca="false">IF(ROUNDDOWN($Z$43*$AF$35%,0)/($Z$43/100)&lt;$AF$35%*100-0.5,ROUNDUP($Z$43*$AF$35%,0),ROUNDDOWN($Z$43*$AF$35%,0))</f>
        <v>45</v>
      </c>
      <c r="AH44" s="144" t="n">
        <f aca="false">COUNTIF($AD$5:$AD$31,2)</f>
        <v>0</v>
      </c>
      <c r="AI44" s="134"/>
    </row>
    <row r="45" customFormat="false" ht="14.75" hidden="false" customHeight="true" outlineLevel="0" collapsed="false">
      <c r="C45" s="126"/>
      <c r="D45" s="127" t="n">
        <v>3</v>
      </c>
      <c r="E45" s="128" t="n">
        <f aca="false">G44-1</f>
        <v>31</v>
      </c>
      <c r="F45" s="129" t="s">
        <v>57</v>
      </c>
      <c r="G45" s="130" t="n">
        <f aca="false">IF(ROUNDDOWN($E$43*$AG$34%,0)/($E$43/100)&lt;$AG$34%*100-0.5,ROUNDUP($E$43*$AG$34%,0),ROUNDDOWN($E$43*$AG$34%,0))</f>
        <v>26</v>
      </c>
      <c r="H45" s="128" t="n">
        <f aca="false">J44-1</f>
        <v>29</v>
      </c>
      <c r="I45" s="129" t="s">
        <v>57</v>
      </c>
      <c r="J45" s="130" t="n">
        <f aca="false">IF(ROUNDDOWN($E$43*$AG$35%,0)/($E$43/100)&lt;$AG$35%*100-0.5,ROUNDUP($E$43*$AG$35%,0),ROUNDDOWN($E$43*$AG$35%,0))</f>
        <v>24</v>
      </c>
      <c r="K45" s="133" t="n">
        <f aca="false">COUNTIF($V$5:$V$31,3)</f>
        <v>0</v>
      </c>
      <c r="L45" s="134"/>
      <c r="N45" s="127" t="n">
        <v>3</v>
      </c>
      <c r="O45" s="128" t="n">
        <f aca="false">Q44-1</f>
        <v>39</v>
      </c>
      <c r="P45" s="129" t="s">
        <v>57</v>
      </c>
      <c r="Q45" s="130" t="n">
        <f aca="false">IF(ROUNDDOWN($O$43*$AG$34%,0)/($O$43/100)&lt;$AG$34%*100-0.5,ROUNDUP($O$43*$AG$34%,0),ROUNDDOWN($O$43*$AG$34%,0))</f>
        <v>33</v>
      </c>
      <c r="R45" s="128" t="n">
        <f aca="false">T44-1</f>
        <v>37</v>
      </c>
      <c r="S45" s="129" t="s">
        <v>57</v>
      </c>
      <c r="T45" s="130" t="n">
        <f aca="false">IF(ROUNDDOWN($O$43*$AG$35%,0)/($O$43/100)&lt;$AG$35%*100-0.5,ROUNDUP($O$43*$AG$35%,0),ROUNDDOWN($O$43*$AG$35%,0))</f>
        <v>30</v>
      </c>
      <c r="U45" s="133" t="n">
        <f aca="false">COUNTIF($Z$5:$Z$31,3)</f>
        <v>0</v>
      </c>
      <c r="V45" s="134"/>
      <c r="Y45" s="127" t="n">
        <v>3</v>
      </c>
      <c r="Z45" s="128" t="n">
        <f aca="false">AC44-1</f>
        <v>47</v>
      </c>
      <c r="AB45" s="129" t="s">
        <v>57</v>
      </c>
      <c r="AC45" s="130" t="n">
        <f aca="false">IF(ROUNDDOWN($Z$43*$AG$34%,0)/($Z$43/100)&lt;$AG$34%*100-0.5,ROUNDUP($Z$43*$AG$34%,0),ROUNDDOWN($Z$43*$AG$34%,0))</f>
        <v>39</v>
      </c>
      <c r="AD45" s="128" t="n">
        <f aca="false">AG44-1</f>
        <v>44</v>
      </c>
      <c r="AF45" s="129" t="s">
        <v>57</v>
      </c>
      <c r="AG45" s="130" t="n">
        <f aca="false">IF(ROUNDDOWN($Z$43*$AG$35%,0)/($Z$43/100)&lt;$AG$35%*100-0.5,ROUNDUP($Z$43*$AG$35%,0),ROUNDDOWN($Z$43*$AG$35%,0))</f>
        <v>36</v>
      </c>
      <c r="AH45" s="133" t="n">
        <f aca="false">COUNTIF($AD$5:$AD$31,3)</f>
        <v>0</v>
      </c>
      <c r="AI45" s="134"/>
    </row>
    <row r="46" customFormat="false" ht="14.75" hidden="false" customHeight="true" outlineLevel="0" collapsed="false">
      <c r="C46" s="126"/>
      <c r="D46" s="140" t="n">
        <v>4</v>
      </c>
      <c r="E46" s="141" t="n">
        <f aca="false">G45-1</f>
        <v>25</v>
      </c>
      <c r="F46" s="142" t="s">
        <v>57</v>
      </c>
      <c r="G46" s="143" t="n">
        <f aca="false">IF(ROUNDDOWN($E$43*$AH$34%,0)/($E$43/100)&lt;$AH$34%*100-0.5,ROUNDUP($E$43*$AH$34%,0),ROUNDDOWN($E$43*$AH$34%,0))</f>
        <v>20</v>
      </c>
      <c r="H46" s="141" t="n">
        <f aca="false">J45-1</f>
        <v>23</v>
      </c>
      <c r="I46" s="142" t="s">
        <v>57</v>
      </c>
      <c r="J46" s="143" t="n">
        <f aca="false">IF(ROUNDDOWN($E$43*$AH$35%,0)/($E$43/100)&lt;$AH$35%*100-0.5,ROUNDUP($E$43*$AH$35%,0),ROUNDDOWN($E$43*$AH$35%,0))</f>
        <v>18</v>
      </c>
      <c r="K46" s="144" t="n">
        <f aca="false">COUNTIF($V$5:$V$31,4)</f>
        <v>0</v>
      </c>
      <c r="L46" s="134"/>
      <c r="N46" s="140" t="n">
        <v>4</v>
      </c>
      <c r="O46" s="141" t="n">
        <f aca="false">Q45-1</f>
        <v>32</v>
      </c>
      <c r="P46" s="142" t="s">
        <v>57</v>
      </c>
      <c r="Q46" s="143" t="n">
        <f aca="false">IF(ROUNDDOWN($O$43*$AH$34%,0)/($O$43/100)&lt;$AH$34%*100-0.5,ROUNDUP($O$43*$AH$34%,0),ROUNDDOWN($O$43*$AH$34%,0))</f>
        <v>25</v>
      </c>
      <c r="R46" s="141" t="n">
        <f aca="false">T45-1</f>
        <v>29</v>
      </c>
      <c r="S46" s="142" t="s">
        <v>57</v>
      </c>
      <c r="T46" s="143" t="n">
        <f aca="false">IF(ROUNDDOWN($O$43*$AH$35%,0)/($O$43/100)&lt;$AH$35%*100-0.5,ROUNDUP($O$43*$AH$35%,0),ROUNDDOWN($O$43*$AH$35%,0))</f>
        <v>23</v>
      </c>
      <c r="U46" s="144" t="n">
        <f aca="false">COUNTIF($Z$5:$Z$31,4)</f>
        <v>0</v>
      </c>
      <c r="V46" s="134"/>
      <c r="Y46" s="140" t="n">
        <v>4</v>
      </c>
      <c r="Z46" s="141" t="n">
        <f aca="false">AC45-1</f>
        <v>38</v>
      </c>
      <c r="AB46" s="142" t="s">
        <v>57</v>
      </c>
      <c r="AC46" s="143" t="n">
        <f aca="false">IF(ROUNDDOWN($Z$43*$AH$34%,0)/($Z$43/100)&lt;$AH$34%*100-0.5,ROUNDUP($Z$43*$AH$34%,0),ROUNDDOWN($Z$43*$AH$34%,0))</f>
        <v>30</v>
      </c>
      <c r="AD46" s="141" t="n">
        <f aca="false">AG45-1</f>
        <v>35</v>
      </c>
      <c r="AF46" s="142" t="s">
        <v>57</v>
      </c>
      <c r="AG46" s="143" t="n">
        <f aca="false">IF(ROUNDDOWN($Z$43*$AH$35%,0)/($Z$43/100)&lt;$AH$35%*100-0.5,ROUNDUP($Z$43*$AH$35%,0),ROUNDDOWN($Z$43*$AH$35%,0))</f>
        <v>27</v>
      </c>
      <c r="AH46" s="144" t="n">
        <f aca="false">COUNTIF($AD$5:$AD$31,4)</f>
        <v>0</v>
      </c>
      <c r="AI46" s="134"/>
    </row>
    <row r="47" customFormat="false" ht="14.75" hidden="false" customHeight="true" outlineLevel="0" collapsed="false">
      <c r="C47" s="126"/>
      <c r="D47" s="127" t="n">
        <v>5</v>
      </c>
      <c r="E47" s="128" t="n">
        <f aca="false">G46-1</f>
        <v>19</v>
      </c>
      <c r="F47" s="129" t="s">
        <v>57</v>
      </c>
      <c r="G47" s="130" t="n">
        <f aca="false">IF(ROUNDDOWN($E$43*$AI$34%,0)/($E$43/100)&lt;$AI$34%*100-0.5,ROUNDUP($E$43*$AI$34%,0),ROUNDDOWN($E$43*$AI$34%,0))</f>
        <v>10</v>
      </c>
      <c r="H47" s="128" t="n">
        <f aca="false">J46-1</f>
        <v>17</v>
      </c>
      <c r="I47" s="129" t="s">
        <v>57</v>
      </c>
      <c r="J47" s="130" t="n">
        <f aca="false">IF(ROUNDDOWN($E$43*$AI$35%,0)/($E$43/100)&lt;$AI$35%*100-0.5,ROUNDUP($E$43*$AI$35%,0),ROUNDDOWN($E$43*$AI$35%,0))</f>
        <v>8</v>
      </c>
      <c r="K47" s="133" t="n">
        <f aca="false">COUNTIF($V$5:$V$31,5)</f>
        <v>0</v>
      </c>
      <c r="L47" s="134"/>
      <c r="N47" s="127" t="n">
        <v>5</v>
      </c>
      <c r="O47" s="128" t="n">
        <f aca="false">Q46-1</f>
        <v>24</v>
      </c>
      <c r="P47" s="129" t="s">
        <v>57</v>
      </c>
      <c r="Q47" s="130" t="n">
        <f aca="false">IF(ROUNDDOWN($O$43*$AI$34%,0)/($O$43/100)&lt;$AI$34%*100-0.5,ROUNDUP($O$43*$AI$34%,0),ROUNDDOWN($O$43*$AI$34%,0))</f>
        <v>13</v>
      </c>
      <c r="R47" s="128" t="n">
        <f aca="false">T46-1</f>
        <v>22</v>
      </c>
      <c r="S47" s="129" t="s">
        <v>57</v>
      </c>
      <c r="T47" s="130" t="n">
        <f aca="false">IF(ROUNDDOWN($O$43*$AI$35%,0)/($O$43/100)&lt;$AI$35%*100-0.5,ROUNDUP($O$43*$AI$35%,0),ROUNDDOWN($O$43*$AI$35%,0))</f>
        <v>10</v>
      </c>
      <c r="U47" s="133" t="n">
        <f aca="false">COUNTIF($Z$5:$Z$31,5)</f>
        <v>0</v>
      </c>
      <c r="V47" s="134"/>
      <c r="Y47" s="127" t="n">
        <v>5</v>
      </c>
      <c r="Z47" s="128" t="n">
        <f aca="false">AC46-1</f>
        <v>29</v>
      </c>
      <c r="AB47" s="129" t="s">
        <v>57</v>
      </c>
      <c r="AC47" s="130" t="n">
        <f aca="false">IF(ROUNDDOWN($Z$43*$AI$34%,0)/($Z$43/100)&lt;$AI$34%*100-0.5,ROUNDUP($Z$43*$AI$34%,0),ROUNDDOWN($Z$43*$AI$34%,0))</f>
        <v>15</v>
      </c>
      <c r="AD47" s="128" t="n">
        <f aca="false">AG46-1</f>
        <v>26</v>
      </c>
      <c r="AF47" s="129" t="s">
        <v>57</v>
      </c>
      <c r="AG47" s="130" t="n">
        <f aca="false">IF(ROUNDDOWN($Z$43*$AI$35%,0)/($Z$43/100)&lt;$AI$35%*100-0.5,ROUNDUP($Z$43*$AI$35%,0),ROUNDDOWN($Z$43*$AI$35%,0))</f>
        <v>12</v>
      </c>
      <c r="AH47" s="133" t="n">
        <f aca="false">COUNTIF($AD$5:$AD$31,5)</f>
        <v>0</v>
      </c>
      <c r="AI47" s="134"/>
    </row>
    <row r="48" customFormat="false" ht="14.75" hidden="false" customHeight="true" outlineLevel="0" collapsed="false">
      <c r="C48" s="126"/>
      <c r="D48" s="140" t="n">
        <v>6</v>
      </c>
      <c r="E48" s="141" t="n">
        <f aca="false">G47-1</f>
        <v>9</v>
      </c>
      <c r="F48" s="148" t="s">
        <v>57</v>
      </c>
      <c r="G48" s="143" t="n">
        <v>0</v>
      </c>
      <c r="H48" s="141" t="n">
        <f aca="false">J47-1</f>
        <v>7</v>
      </c>
      <c r="I48" s="142" t="s">
        <v>57</v>
      </c>
      <c r="J48" s="143" t="n">
        <v>0</v>
      </c>
      <c r="K48" s="144" t="n">
        <f aca="false">COUNTIF($V$5:$V$31,6)</f>
        <v>0</v>
      </c>
      <c r="L48" s="134"/>
      <c r="N48" s="140" t="n">
        <v>6</v>
      </c>
      <c r="O48" s="141" t="n">
        <f aca="false">Q47-1</f>
        <v>12</v>
      </c>
      <c r="P48" s="148" t="s">
        <v>57</v>
      </c>
      <c r="Q48" s="143" t="n">
        <v>0</v>
      </c>
      <c r="R48" s="141" t="n">
        <f aca="false">T47-1</f>
        <v>9</v>
      </c>
      <c r="S48" s="142" t="s">
        <v>57</v>
      </c>
      <c r="T48" s="143" t="n">
        <v>0</v>
      </c>
      <c r="U48" s="144" t="n">
        <f aca="false">COUNTIF($Z$5:$Z$31,6)</f>
        <v>0</v>
      </c>
      <c r="V48" s="134"/>
      <c r="Y48" s="140" t="n">
        <v>6</v>
      </c>
      <c r="Z48" s="141" t="n">
        <f aca="false">AC47-1</f>
        <v>14</v>
      </c>
      <c r="AB48" s="142" t="s">
        <v>57</v>
      </c>
      <c r="AC48" s="143" t="n">
        <v>0</v>
      </c>
      <c r="AD48" s="141" t="n">
        <f aca="false">AG47-1</f>
        <v>11</v>
      </c>
      <c r="AF48" s="142" t="s">
        <v>57</v>
      </c>
      <c r="AG48" s="143" t="n">
        <v>0</v>
      </c>
      <c r="AH48" s="144" t="n">
        <f aca="false">COUNTIF($AD$5:$AD$31,6)</f>
        <v>0</v>
      </c>
      <c r="AI48" s="134"/>
    </row>
    <row r="49" customFormat="false" ht="14.75" hidden="false" customHeight="true" outlineLevel="0" collapsed="false">
      <c r="D49" s="151"/>
      <c r="E49" s="152"/>
      <c r="F49" s="152"/>
      <c r="G49" s="103"/>
      <c r="H49" s="153"/>
      <c r="J49" s="81"/>
      <c r="L49" s="134"/>
      <c r="N49" s="151"/>
      <c r="O49" s="152"/>
      <c r="P49" s="152"/>
      <c r="Q49" s="103"/>
      <c r="R49" s="153"/>
      <c r="T49" s="81"/>
      <c r="V49" s="134"/>
      <c r="Y49" s="151"/>
      <c r="Z49" s="152"/>
      <c r="AB49" s="218"/>
      <c r="AC49" s="103"/>
      <c r="AD49" s="153"/>
      <c r="AG49" s="81"/>
      <c r="AI49" s="134"/>
    </row>
    <row r="50" customFormat="false" ht="14.75" hidden="false" customHeight="true" outlineLevel="0" collapsed="false">
      <c r="C50" s="159" t="s">
        <v>58</v>
      </c>
      <c r="D50" s="127" t="n">
        <v>1</v>
      </c>
      <c r="E50" s="160" t="n">
        <f aca="false">T4</f>
        <v>40</v>
      </c>
      <c r="F50" s="129" t="s">
        <v>57</v>
      </c>
      <c r="G50" s="161" t="n">
        <f aca="false">IF(ROUNDDOWN(2*$E$50*$AD$34%,0)/(2*$E$50/100)&lt;$AD$34%*100-0.5,(ROUNDUP(2*$E$50*$AD$34%,0))/2,(ROUNDDOWN(2*$E$50*$AD$34%,0)/2))</f>
        <v>38</v>
      </c>
      <c r="H50" s="162" t="n">
        <f aca="false">T4</f>
        <v>40</v>
      </c>
      <c r="I50" s="132" t="s">
        <v>57</v>
      </c>
      <c r="J50" s="161" t="n">
        <f aca="false">IF(ROUNDDOWN(2*$E$50*$AD$35%,0)/(2*$E$50/100)&lt;$AD$35%*100-0.5,(ROUNDUP(2*$E$50*$AD$35%,0))/2,(ROUNDDOWN(2*$E$50*$AD$35%,0)/2))</f>
        <v>36</v>
      </c>
      <c r="K50" s="133" t="n">
        <f aca="false">COUNTIF($V$5:$V$31,1)</f>
        <v>0</v>
      </c>
      <c r="L50" s="134"/>
      <c r="N50" s="127" t="n">
        <v>1</v>
      </c>
      <c r="O50" s="160" t="n">
        <f aca="false">X4</f>
        <v>50</v>
      </c>
      <c r="P50" s="129" t="s">
        <v>57</v>
      </c>
      <c r="Q50" s="161" t="n">
        <f aca="false">IF(ROUNDDOWN(2*$O$50*$AD$34%,0)/(2*$O$50/100)&lt;$AD$34%*100-0.5,(ROUNDUP(2*$O$50*$AD$34%,0))/2,(ROUNDDOWN(2*$O$50*$AD$34%,0)/2))</f>
        <v>47.5</v>
      </c>
      <c r="R50" s="162" t="n">
        <f aca="false">X4</f>
        <v>50</v>
      </c>
      <c r="S50" s="132" t="s">
        <v>57</v>
      </c>
      <c r="T50" s="161" t="n">
        <f aca="false">IF(ROUNDDOWN(2*$O$50*$AD$35%,0)/(2*$O$50/100)&lt;$AD$35%*100-0.5,(ROUNDUP(2*$O$50*$AD$35%,0))/2,(ROUNDDOWN(2*$O$50*$AD$35%,0)/2))</f>
        <v>45</v>
      </c>
      <c r="U50" s="133" t="n">
        <f aca="false">COUNTIF($Z$5:$Z$31,1)</f>
        <v>0</v>
      </c>
      <c r="V50" s="134"/>
      <c r="Y50" s="127" t="n">
        <v>1</v>
      </c>
      <c r="Z50" s="160" t="n">
        <f aca="false">AB4</f>
        <v>60</v>
      </c>
      <c r="AB50" s="129" t="s">
        <v>57</v>
      </c>
      <c r="AC50" s="161" t="n">
        <f aca="false">IF(ROUNDDOWN(2*$Z$50*$AD$34%,0)/(2*$Z$50/100)&lt;$AD$34%*100-0.5,(ROUNDUP(2*$Z$50*$AD$34%,0))/2,(ROUNDDOWN(2*$Z$50*$AD$34%,0)/2))</f>
        <v>57</v>
      </c>
      <c r="AD50" s="162" t="n">
        <f aca="false">AB4</f>
        <v>60</v>
      </c>
      <c r="AF50" s="132" t="s">
        <v>57</v>
      </c>
      <c r="AG50" s="161" t="n">
        <f aca="false">IF(ROUNDDOWN(2*$Z$50*$AD$35%,0)/(2*$Z$50/100)&lt;$AD$35%*100-0.5,(ROUNDUP(2*$Z$50*$AD$35%,0))/2,(ROUNDDOWN(2*$Z$50*$AD$35%,0)/2))</f>
        <v>54</v>
      </c>
      <c r="AH50" s="133" t="n">
        <f aca="false">COUNTIF($AD$5:$AD$31,1)</f>
        <v>0</v>
      </c>
      <c r="AI50" s="134"/>
    </row>
    <row r="51" customFormat="false" ht="14.75" hidden="false" customHeight="true" outlineLevel="0" collapsed="false">
      <c r="C51" s="159"/>
      <c r="D51" s="140" t="n">
        <v>2</v>
      </c>
      <c r="E51" s="167" t="n">
        <f aca="false">G50-0.5</f>
        <v>37.5</v>
      </c>
      <c r="F51" s="142" t="s">
        <v>57</v>
      </c>
      <c r="G51" s="168" t="n">
        <f aca="false">IF(ROUNDDOWN(2*$E$50*$AF$34%,0)/(2*$E$50/100)&lt;$AF$34%*100-0.5,(ROUNDUP(2*$E$50*$AF$34%,0))/2,(ROUNDDOWN(2*$E$50*$AF$34%,0)/2))</f>
        <v>32</v>
      </c>
      <c r="H51" s="167" t="n">
        <f aca="false">J50-0.5</f>
        <v>35.5</v>
      </c>
      <c r="I51" s="142" t="s">
        <v>57</v>
      </c>
      <c r="J51" s="168" t="n">
        <f aca="false">IF(ROUNDDOWN(2*$E$50*$AF$35%,0)/(2*$E$50/100)&lt;$AF$35%*100-0.5,(ROUNDUP(2*$E$50*$AF$35%,0))/2,(ROUNDDOWN(2*$E$50*$AF$35%,0)/2))</f>
        <v>30</v>
      </c>
      <c r="K51" s="144" t="n">
        <f aca="false">COUNTIF($V$5:$V$31,2)</f>
        <v>0</v>
      </c>
      <c r="L51" s="134"/>
      <c r="N51" s="140" t="n">
        <v>2</v>
      </c>
      <c r="O51" s="167" t="n">
        <f aca="false">Q50-0.5</f>
        <v>47</v>
      </c>
      <c r="P51" s="142" t="s">
        <v>57</v>
      </c>
      <c r="Q51" s="168" t="n">
        <f aca="false">IF(ROUNDDOWN(2*$O$50*$AF$34%,0)/(2*$O$50/100)&lt;$AF$34%*100-0.5,(ROUNDUP(2*$O$50*$AF$34%,0))/2,(ROUNDDOWN(2*$O$50*$AF$34%,0)/2))</f>
        <v>40</v>
      </c>
      <c r="R51" s="167" t="n">
        <f aca="false">T50-0.5</f>
        <v>44.5</v>
      </c>
      <c r="S51" s="142" t="s">
        <v>57</v>
      </c>
      <c r="T51" s="168" t="n">
        <f aca="false">IF(ROUNDDOWN(2*$O$50*$AF$35%,0)/(2*$O$50/100)&lt;$AF$35%*100-0.5,(ROUNDUP(2*$O$50*$AF$35%,0))/2,(ROUNDDOWN(2*$O$50*$AF$35%,0)/2))</f>
        <v>37.5</v>
      </c>
      <c r="U51" s="144" t="n">
        <f aca="false">COUNTIF($Z$5:$Z$31,2)</f>
        <v>0</v>
      </c>
      <c r="V51" s="134"/>
      <c r="Y51" s="140" t="n">
        <v>2</v>
      </c>
      <c r="Z51" s="167" t="n">
        <f aca="false">AC50-0.5</f>
        <v>56.5</v>
      </c>
      <c r="AB51" s="142" t="s">
        <v>57</v>
      </c>
      <c r="AC51" s="168" t="n">
        <f aca="false">IF(ROUNDDOWN(2*$Z$50*$AF$34%,0)/(2*$Z$50/100)&lt;$AF$34%*100-0.5,(ROUNDUP(2*$Z$50*$AF$34%,0))/2,(ROUNDDOWN(2*$Z$50*$AF$34%,0)/2))</f>
        <v>48</v>
      </c>
      <c r="AD51" s="167" t="n">
        <f aca="false">AG50-0.5</f>
        <v>53.5</v>
      </c>
      <c r="AF51" s="142" t="s">
        <v>57</v>
      </c>
      <c r="AG51" s="168" t="n">
        <f aca="false">IF(ROUNDDOWN(2*$Z$50*$AF$35%,0)/(2*$Z$50/100)&lt;$AF$35%*100-0.5,(ROUNDUP(2*$Z$50*$AF$35%,0))/2,(ROUNDDOWN(2*$Z$50*$AF$35%,0)/2))</f>
        <v>45</v>
      </c>
      <c r="AH51" s="144" t="n">
        <f aca="false">COUNTIF($AD$5:$AD$31,2)</f>
        <v>0</v>
      </c>
      <c r="AI51" s="134"/>
    </row>
    <row r="52" customFormat="false" ht="14.75" hidden="false" customHeight="true" outlineLevel="0" collapsed="false">
      <c r="C52" s="159"/>
      <c r="D52" s="127" t="n">
        <v>3</v>
      </c>
      <c r="E52" s="160" t="n">
        <f aca="false">G51-0.5</f>
        <v>31.5</v>
      </c>
      <c r="F52" s="129" t="s">
        <v>57</v>
      </c>
      <c r="G52" s="161" t="n">
        <f aca="false">IF(ROUNDDOWN(2*$E$50*$AG$34%,0)/(2*$E$50/100)&lt;$AG$34%*100-0.5,(ROUNDUP(2*$E$50*$AG$34%,0))/2,(ROUNDDOWN(2*$E$50*$AG$34%,0)/2))</f>
        <v>26</v>
      </c>
      <c r="H52" s="160" t="n">
        <f aca="false">J51-0.5</f>
        <v>29.5</v>
      </c>
      <c r="I52" s="129" t="s">
        <v>57</v>
      </c>
      <c r="J52" s="161" t="n">
        <f aca="false">IF(ROUNDDOWN(2*$E$50*$AG$35%,0)/(2*$E$50/100)&lt;$AG$35%*100-0.5,(ROUNDUP(2*$E$50*$AG$35%,0))/2,(ROUNDDOWN(2*$E$50*$AG$35%,0)/2))</f>
        <v>24</v>
      </c>
      <c r="K52" s="133" t="n">
        <f aca="false">COUNTIF($V$5:$V$31,3)</f>
        <v>0</v>
      </c>
      <c r="L52" s="134"/>
      <c r="N52" s="127" t="n">
        <v>3</v>
      </c>
      <c r="O52" s="160" t="n">
        <f aca="false">Q51-0.5</f>
        <v>39.5</v>
      </c>
      <c r="P52" s="129" t="s">
        <v>57</v>
      </c>
      <c r="Q52" s="161" t="n">
        <f aca="false">IF(ROUNDDOWN(2*$O$50*$AG$34%,0)/(2*$O$50/100)&lt;$AG$34%*100-0.5,(ROUNDUP(2*$O$50*$AG$34%,0))/2,(ROUNDDOWN(2*$O$50*$AG$34%,0)/2))</f>
        <v>32.5</v>
      </c>
      <c r="R52" s="160" t="n">
        <f aca="false">T51-0.5</f>
        <v>37</v>
      </c>
      <c r="S52" s="129" t="s">
        <v>57</v>
      </c>
      <c r="T52" s="161" t="n">
        <f aca="false">IF(ROUNDDOWN(2*$O$50*$AG$35%,0)/(2*$O$50/100)&lt;$AG$35%*100-0.5,(ROUNDUP(2*$O$50*$AG$35%,0))/2,(ROUNDDOWN(2*$O$50*$AG$35%,0)/2))</f>
        <v>30</v>
      </c>
      <c r="U52" s="133" t="n">
        <f aca="false">COUNTIF($Z$5:$Z$31,3)</f>
        <v>0</v>
      </c>
      <c r="V52" s="134"/>
      <c r="Y52" s="127" t="n">
        <v>3</v>
      </c>
      <c r="Z52" s="160" t="n">
        <f aca="false">AC51-0.5</f>
        <v>47.5</v>
      </c>
      <c r="AB52" s="129" t="s">
        <v>57</v>
      </c>
      <c r="AC52" s="161" t="n">
        <f aca="false">IF(ROUNDDOWN(2*$Z$50*$AG$34%,0)/(2*$Z$50/100)&lt;$AG$34%*100-0.5,(ROUNDUP(2*$Z$50*$AG$34%,0))/2,(ROUNDDOWN(2*$Z$50*$AG$34%,0)/2))</f>
        <v>39</v>
      </c>
      <c r="AD52" s="160" t="n">
        <f aca="false">AG51-0.5</f>
        <v>44.5</v>
      </c>
      <c r="AF52" s="129" t="s">
        <v>57</v>
      </c>
      <c r="AG52" s="161" t="n">
        <f aca="false">IF(ROUNDDOWN(2*$Z$50*$AG$35%,0)/(2*$Z$50/100)&lt;$AG$35%*100-0.5,(ROUNDUP(2*$Z$50*$AG$35%,0))/2,(ROUNDDOWN(2*$Z$50*$AG$35%,0)/2))</f>
        <v>36</v>
      </c>
      <c r="AH52" s="133" t="n">
        <f aca="false">COUNTIF($AD$5:$AD$31,3)</f>
        <v>0</v>
      </c>
      <c r="AI52" s="134"/>
    </row>
    <row r="53" customFormat="false" ht="14.75" hidden="false" customHeight="true" outlineLevel="0" collapsed="false">
      <c r="C53" s="159"/>
      <c r="D53" s="140" t="n">
        <v>4</v>
      </c>
      <c r="E53" s="167" t="n">
        <f aca="false">G52-0.5</f>
        <v>25.5</v>
      </c>
      <c r="F53" s="142" t="s">
        <v>57</v>
      </c>
      <c r="G53" s="168" t="n">
        <f aca="false">IF(ROUNDDOWN(2*$E$50*$AH$34%,0)/(2*$E$50/100)&lt;$AH$34%*100-0.5,(ROUNDUP(2*$E$50*$AH$34%,0))/2,(ROUNDDOWN(2*$E$50*$AH$34%,0)/2))</f>
        <v>20</v>
      </c>
      <c r="H53" s="167" t="n">
        <f aca="false">J52-0.5</f>
        <v>23.5</v>
      </c>
      <c r="I53" s="142" t="s">
        <v>57</v>
      </c>
      <c r="J53" s="168" t="n">
        <f aca="false">IF(ROUNDDOWN(2*$E$50*$AH$35%,0)/(2*$E$50/100)&lt;$AH$35%*100-0.5,(ROUNDUP(2*$E$50*$AH$35%,0))/2,(ROUNDDOWN(2*$E$50*$AH$35%,0)/2))</f>
        <v>18</v>
      </c>
      <c r="K53" s="144" t="n">
        <f aca="false">COUNTIF($V$5:$V$31,4)</f>
        <v>0</v>
      </c>
      <c r="L53" s="134"/>
      <c r="N53" s="140" t="n">
        <v>4</v>
      </c>
      <c r="O53" s="167" t="n">
        <f aca="false">Q52-0.5</f>
        <v>32</v>
      </c>
      <c r="P53" s="142" t="s">
        <v>57</v>
      </c>
      <c r="Q53" s="168" t="n">
        <f aca="false">IF(ROUNDDOWN(2*$O$50*$AH$34%,0)/(2*$O$50/100)&lt;$AH$34%*100-0.5,(ROUNDUP(2*$O$50*$AH$34%,0))/2,(ROUNDDOWN(2*$O$50*$AH$34%,0)/2))</f>
        <v>25</v>
      </c>
      <c r="R53" s="167" t="n">
        <f aca="false">T52-0.5</f>
        <v>29.5</v>
      </c>
      <c r="S53" s="142" t="s">
        <v>57</v>
      </c>
      <c r="T53" s="168" t="n">
        <f aca="false">IF(ROUNDDOWN(2*$O$50*$AH$35%,0)/(2*$O$50/100)&lt;$AH$35%*100-0.5,(ROUNDUP(2*$O$50*$AH$35%,0))/2,(ROUNDDOWN(2*$O$50*$AH$35%,0)/2))</f>
        <v>22.5</v>
      </c>
      <c r="U53" s="144" t="n">
        <f aca="false">COUNTIF($Z$5:$Z$31,4)</f>
        <v>0</v>
      </c>
      <c r="V53" s="134"/>
      <c r="Y53" s="140" t="n">
        <v>4</v>
      </c>
      <c r="Z53" s="167" t="n">
        <f aca="false">AC52-0.5</f>
        <v>38.5</v>
      </c>
      <c r="AB53" s="142" t="s">
        <v>57</v>
      </c>
      <c r="AC53" s="168" t="n">
        <f aca="false">IF(ROUNDDOWN(2*$Z$50*$AH$34%,0)/(2*$Z$50/100)&lt;$AH$34%*100-0.5,(ROUNDUP(2*$Z$50*$AH$34%,0))/2,(ROUNDDOWN(2*$Z$50*$AH$34%,0)/2))</f>
        <v>30</v>
      </c>
      <c r="AD53" s="167" t="n">
        <f aca="false">AG52-0.5</f>
        <v>35.5</v>
      </c>
      <c r="AF53" s="142" t="s">
        <v>57</v>
      </c>
      <c r="AG53" s="168" t="n">
        <f aca="false">IF(ROUNDDOWN(2*$Z$50*$AH$35%,0)/(2*$Z$50/100)&lt;$AH$35%*100-0.5,(ROUNDUP(2*$Z$50*$AH$35%,0))/2,(ROUNDDOWN(2*$Z$50*$AH$35%,0)/2))</f>
        <v>27</v>
      </c>
      <c r="AH53" s="144" t="n">
        <f aca="false">COUNTIF($AD$5:$AD$31,4)</f>
        <v>0</v>
      </c>
      <c r="AI53" s="134"/>
    </row>
    <row r="54" customFormat="false" ht="14.75" hidden="false" customHeight="true" outlineLevel="0" collapsed="false">
      <c r="C54" s="159"/>
      <c r="D54" s="127" t="n">
        <v>5</v>
      </c>
      <c r="E54" s="160" t="n">
        <f aca="false">G53-0.5</f>
        <v>19.5</v>
      </c>
      <c r="F54" s="129" t="s">
        <v>57</v>
      </c>
      <c r="G54" s="161" t="n">
        <f aca="false">IF(ROUNDDOWN(2*$E$50*$AI$34%,0)/(2*$E$50/100)&lt;$AI$34%*100-0.5,(ROUNDUP(2*$E$50*$AI$34%,0))/2,(ROUNDDOWN(2*$E$50*$AI$34%,0)/2))</f>
        <v>10</v>
      </c>
      <c r="H54" s="160" t="n">
        <f aca="false">J53-0.5</f>
        <v>17.5</v>
      </c>
      <c r="I54" s="129" t="s">
        <v>57</v>
      </c>
      <c r="J54" s="161" t="n">
        <f aca="false">IF(ROUNDDOWN(2*$E$50*$AI$35%,0)/(2*$E$50/100)&lt;$AI$35%*100-0.5,(ROUNDUP(2*$E$50*$AI$35%,0))/2,(ROUNDDOWN(2*$E$50*$AI$35%,0)/2))</f>
        <v>8</v>
      </c>
      <c r="K54" s="133" t="n">
        <f aca="false">COUNTIF($V$5:$V$31,5)</f>
        <v>0</v>
      </c>
      <c r="L54" s="172" t="str">
        <f aca="false">IF(SUM(K50:K55)&gt;0,(K54+K55)/K56,"0%")</f>
        <v>0%</v>
      </c>
      <c r="N54" s="127" t="n">
        <v>5</v>
      </c>
      <c r="O54" s="160" t="n">
        <f aca="false">Q53-0.5</f>
        <v>24.5</v>
      </c>
      <c r="P54" s="129" t="s">
        <v>57</v>
      </c>
      <c r="Q54" s="161" t="n">
        <f aca="false">IF(ROUNDDOWN(2*$O$50*$AI$34%,0)/(2*$O$50/100)&lt;$AI$34%*100-0.5,(ROUNDUP(2*$O$50*$AI$34%,0))/2,(ROUNDDOWN(2*$O$50*$AI$34%,0)/2))</f>
        <v>12.5</v>
      </c>
      <c r="R54" s="160" t="n">
        <f aca="false">T53-0.5</f>
        <v>22</v>
      </c>
      <c r="S54" s="129" t="s">
        <v>57</v>
      </c>
      <c r="T54" s="161" t="n">
        <f aca="false">IF(ROUNDDOWN(2*$O$50*$AI$35%,0)/(2*$O$50/100)&lt;$AI$35%*100-0.5,(ROUNDUP(2*$O$50*$AI$35%,0))/2,(ROUNDDOWN(2*$O$50*$AI$35%,0)/2))</f>
        <v>10</v>
      </c>
      <c r="U54" s="133" t="n">
        <f aca="false">COUNTIF($Z$5:$Z$31,5)</f>
        <v>0</v>
      </c>
      <c r="V54" s="172" t="str">
        <f aca="false">IF(SUM(U50:U55)&gt;0,(U54+U55)/U56,"0%")</f>
        <v>0%</v>
      </c>
      <c r="Y54" s="127" t="n">
        <v>5</v>
      </c>
      <c r="Z54" s="160" t="n">
        <f aca="false">AC53-0.5</f>
        <v>29.5</v>
      </c>
      <c r="AB54" s="129" t="s">
        <v>57</v>
      </c>
      <c r="AC54" s="161" t="n">
        <f aca="false">IF(ROUNDDOWN(2*$Z$50*$AI$34%,0)/(2*$Z$50/100)&lt;$AI$34%*100-0.5,(ROUNDUP(2*$Z$50*$AI$34%,0))/2,(ROUNDDOWN(2*$Z$50*$AI$34%,0)/2))</f>
        <v>15</v>
      </c>
      <c r="AD54" s="160" t="n">
        <f aca="false">AG53-0.5</f>
        <v>26.5</v>
      </c>
      <c r="AF54" s="129" t="s">
        <v>57</v>
      </c>
      <c r="AG54" s="161" t="n">
        <f aca="false">IF(ROUNDDOWN(2*$Z$50*$AI$35%,0)/(2*$Z$50/100)&lt;$AI$35%*100-0.5,(ROUNDUP(2*$Z$50*$AI$35%,0))/2,(ROUNDDOWN(2*$Z$50*$AI$35%,0)/2))</f>
        <v>12</v>
      </c>
      <c r="AH54" s="133" t="n">
        <f aca="false">COUNTIF($AD$5:$AD$31,5)</f>
        <v>0</v>
      </c>
      <c r="AI54" s="172" t="str">
        <f aca="false">IF(SUM(AH50:AH55)&gt;0,(AH54+AH55)/AH56,"0%")</f>
        <v>0%</v>
      </c>
    </row>
    <row r="55" customFormat="false" ht="14.75" hidden="false" customHeight="true" outlineLevel="0" collapsed="false">
      <c r="C55" s="159"/>
      <c r="D55" s="140" t="n">
        <v>6</v>
      </c>
      <c r="E55" s="167" t="n">
        <f aca="false">G54-0.5</f>
        <v>9.5</v>
      </c>
      <c r="F55" s="148" t="s">
        <v>57</v>
      </c>
      <c r="G55" s="168" t="n">
        <v>0</v>
      </c>
      <c r="H55" s="167" t="n">
        <f aca="false">J54-0.5</f>
        <v>7.5</v>
      </c>
      <c r="I55" s="142" t="s">
        <v>57</v>
      </c>
      <c r="J55" s="168" t="n">
        <v>0</v>
      </c>
      <c r="K55" s="144" t="n">
        <f aca="false">COUNTIF($V$5:$V$31,6)</f>
        <v>0</v>
      </c>
      <c r="L55" s="172"/>
      <c r="M55" s="219"/>
      <c r="N55" s="140" t="n">
        <v>6</v>
      </c>
      <c r="O55" s="167" t="n">
        <f aca="false">Q54-0.5</f>
        <v>12</v>
      </c>
      <c r="P55" s="148" t="s">
        <v>57</v>
      </c>
      <c r="Q55" s="168" t="n">
        <v>0</v>
      </c>
      <c r="R55" s="167" t="n">
        <f aca="false">T54-0.5</f>
        <v>9.5</v>
      </c>
      <c r="S55" s="142" t="s">
        <v>57</v>
      </c>
      <c r="T55" s="168" t="n">
        <v>0</v>
      </c>
      <c r="U55" s="144" t="n">
        <f aca="false">COUNTIF($Z$5:$Z$31,6)</f>
        <v>0</v>
      </c>
      <c r="V55" s="172" t="str">
        <f aca="false">IF(SUM(U50:U55)&gt;0,(U54+U55)/U56,"0,0 %")</f>
        <v>0,0 %</v>
      </c>
      <c r="Y55" s="140" t="n">
        <v>6</v>
      </c>
      <c r="Z55" s="167" t="n">
        <f aca="false">AC54-0.5</f>
        <v>14.5</v>
      </c>
      <c r="AB55" s="142" t="s">
        <v>57</v>
      </c>
      <c r="AC55" s="168" t="n">
        <v>0</v>
      </c>
      <c r="AD55" s="167" t="n">
        <f aca="false">AG54-0.5</f>
        <v>11.5</v>
      </c>
      <c r="AF55" s="142" t="s">
        <v>57</v>
      </c>
      <c r="AG55" s="168" t="n">
        <v>0</v>
      </c>
      <c r="AH55" s="144" t="n">
        <f aca="false">COUNTIF($AD$5:$AD$31,6)</f>
        <v>0</v>
      </c>
      <c r="AI55" s="172" t="str">
        <f aca="false">IF(SUM(AH50:AH55)&gt;0,(AH54+AH55)/AH56,"0,0 %")</f>
        <v>0,0 %</v>
      </c>
    </row>
    <row r="56" customFormat="false" ht="14.75" hidden="false" customHeight="true" outlineLevel="0" collapsed="false">
      <c r="C56" s="117"/>
      <c r="D56" s="174" t="s">
        <v>59</v>
      </c>
      <c r="E56" s="174"/>
      <c r="F56" s="174"/>
      <c r="G56" s="174"/>
      <c r="H56" s="174"/>
      <c r="I56" s="174"/>
      <c r="J56" s="174"/>
      <c r="K56" s="153" t="n">
        <f aca="false">SUM(K50:K55)</f>
        <v>0</v>
      </c>
      <c r="N56" s="174" t="s">
        <v>59</v>
      </c>
      <c r="O56" s="174"/>
      <c r="P56" s="174"/>
      <c r="Q56" s="174"/>
      <c r="R56" s="174"/>
      <c r="S56" s="174"/>
      <c r="T56" s="174"/>
      <c r="U56" s="153" t="n">
        <f aca="false">SUM(U50:U55)</f>
        <v>0</v>
      </c>
      <c r="W56" s="177"/>
      <c r="Y56" s="174" t="s">
        <v>59</v>
      </c>
      <c r="Z56" s="174"/>
      <c r="AA56" s="174"/>
      <c r="AB56" s="174"/>
      <c r="AC56" s="174"/>
      <c r="AD56" s="174"/>
      <c r="AE56" s="174"/>
      <c r="AF56" s="174"/>
      <c r="AG56" s="174"/>
      <c r="AH56" s="153" t="n">
        <f aca="false">SUM(AH50:AH55)</f>
        <v>0</v>
      </c>
    </row>
    <row r="57" customFormat="false" ht="14.75" hidden="false" customHeight="true" outlineLevel="0" collapsed="false">
      <c r="H57" s="220"/>
      <c r="I57" s="180"/>
      <c r="AA57" s="109"/>
    </row>
    <row r="58" customFormat="false" ht="14.75" hidden="false" customHeight="true" outlineLevel="0" collapsed="false"/>
    <row r="59" customFormat="false" ht="14.75" hidden="false" customHeight="true" outlineLevel="0" collapsed="false"/>
    <row r="60" customFormat="false" ht="14.75" hidden="false" customHeight="true" outlineLevel="0" collapsed="false"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</row>
    <row r="61" customFormat="false" ht="14.75" hidden="false" customHeight="true" outlineLevel="0" collapsed="false"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</row>
    <row r="62" customFormat="false" ht="14.75" hidden="false" customHeight="true" outlineLevel="0" collapsed="false"/>
    <row r="63" customFormat="false" ht="14.75" hidden="false" customHeight="true" outlineLevel="0" collapsed="false"/>
    <row r="64" customFormat="false" ht="14.75" hidden="false" customHeight="true" outlineLevel="0" collapsed="false"/>
    <row r="65" customFormat="false" ht="14.75" hidden="false" customHeight="true" outlineLevel="0" collapsed="false"/>
    <row r="66" customFormat="false" ht="14.75" hidden="false" customHeight="true" outlineLevel="0" collapsed="false"/>
    <row r="67" customFormat="false" ht="14.75" hidden="false" customHeight="true" outlineLevel="0" collapsed="false"/>
    <row r="68" customFormat="false" ht="14.75" hidden="false" customHeight="true" outlineLevel="0" collapsed="false"/>
    <row r="69" customFormat="false" ht="14.75" hidden="false" customHeight="true" outlineLevel="0" collapsed="false"/>
    <row r="70" customFormat="false" ht="14.75" hidden="false" customHeight="true" outlineLevel="0" collapsed="false"/>
    <row r="71" customFormat="false" ht="14.75" hidden="false" customHeight="true" outlineLevel="0" collapsed="false"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</row>
    <row r="72" customFormat="false" ht="14.75" hidden="false" customHeight="true" outlineLevel="0" collapsed="false"/>
    <row r="73" customFormat="false" ht="14.75" hidden="false" customHeight="true" outlineLevel="0" collapsed="false"/>
    <row r="74" customFormat="false" ht="14.75" hidden="false" customHeight="true" outlineLevel="0" collapsed="false">
      <c r="A74" s="100" t="s">
        <v>45</v>
      </c>
      <c r="B74" s="101" t="n">
        <f aca="true">TODAY()</f>
        <v>44605</v>
      </c>
      <c r="C74" s="102"/>
      <c r="D74" s="10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183"/>
      <c r="U74" s="81"/>
      <c r="V74" s="110"/>
      <c r="W74" s="110"/>
      <c r="X74" s="110"/>
      <c r="Y74" s="110"/>
      <c r="Z74" s="110"/>
      <c r="AA74" s="110"/>
      <c r="AB74" s="104"/>
      <c r="AC74" s="105"/>
      <c r="AD74" s="105"/>
      <c r="AE74" s="105"/>
      <c r="AF74" s="105"/>
      <c r="AG74" s="105"/>
      <c r="AH74" s="105"/>
      <c r="AI74" s="105"/>
      <c r="AJ74" s="106" t="s">
        <v>47</v>
      </c>
    </row>
  </sheetData>
  <sheetProtection sheet="true" password="cc6f" objects="true" scenarios="true" selectLockedCells="true"/>
  <mergeCells count="75">
    <mergeCell ref="A1:C1"/>
    <mergeCell ref="D1:R1"/>
    <mergeCell ref="T1:AD1"/>
    <mergeCell ref="A2:C2"/>
    <mergeCell ref="D2:H2"/>
    <mergeCell ref="I2:M2"/>
    <mergeCell ref="N2:Q2"/>
    <mergeCell ref="R2:R4"/>
    <mergeCell ref="T2:V2"/>
    <mergeCell ref="X2:Z2"/>
    <mergeCell ref="AB2:AD2"/>
    <mergeCell ref="A3:B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S3:S4"/>
    <mergeCell ref="V3:V4"/>
    <mergeCell ref="Z3:Z4"/>
    <mergeCell ref="AD3:AD4"/>
    <mergeCell ref="AF3:AF4"/>
    <mergeCell ref="AG3:AG4"/>
    <mergeCell ref="AH3:AH4"/>
    <mergeCell ref="AI3:AI4"/>
    <mergeCell ref="AJ3:AJ4"/>
    <mergeCell ref="Y32:AJ32"/>
    <mergeCell ref="N33:R34"/>
    <mergeCell ref="Y33:AA33"/>
    <mergeCell ref="AB33:AC33"/>
    <mergeCell ref="Y34:AA34"/>
    <mergeCell ref="AB34:AC34"/>
    <mergeCell ref="Y35:AA35"/>
    <mergeCell ref="AB35:AC35"/>
    <mergeCell ref="G41:H41"/>
    <mergeCell ref="Q41:R41"/>
    <mergeCell ref="AC41:AD41"/>
    <mergeCell ref="E42:G42"/>
    <mergeCell ref="H42:J42"/>
    <mergeCell ref="O42:Q42"/>
    <mergeCell ref="R42:T42"/>
    <mergeCell ref="Z42:AC42"/>
    <mergeCell ref="AD42:AG42"/>
    <mergeCell ref="C43:C48"/>
    <mergeCell ref="L43:L53"/>
    <mergeCell ref="V43:V53"/>
    <mergeCell ref="AI43:AI53"/>
    <mergeCell ref="C50:C55"/>
    <mergeCell ref="L54:L55"/>
    <mergeCell ref="V54:V55"/>
    <mergeCell ref="AI54:AI55"/>
    <mergeCell ref="D56:J56"/>
    <mergeCell ref="N56:T56"/>
    <mergeCell ref="Y56:AG56"/>
    <mergeCell ref="E60:F60"/>
    <mergeCell ref="G60:H60"/>
    <mergeCell ref="I60:J60"/>
    <mergeCell ref="K60:L60"/>
    <mergeCell ref="M60:N60"/>
    <mergeCell ref="O60:P60"/>
    <mergeCell ref="E61:F61"/>
    <mergeCell ref="G61:H61"/>
    <mergeCell ref="I61:J61"/>
    <mergeCell ref="K61:L61"/>
    <mergeCell ref="M61:N61"/>
    <mergeCell ref="O61:P61"/>
  </mergeCells>
  <printOptions headings="false" gridLines="false" gridLinesSet="true" horizontalCentered="false" verticalCentered="false"/>
  <pageMargins left="0.39375" right="0.196527777777778" top="0.165277777777778" bottom="0.165277777777778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1" activeCellId="0" sqref="N21"/>
    </sheetView>
  </sheetViews>
  <sheetFormatPr defaultColWidth="11.43359375" defaultRowHeight="15" zeroHeight="false" outlineLevelRow="0" outlineLevelCol="0"/>
  <cols>
    <col collapsed="false" customWidth="true" hidden="false" outlineLevel="0" max="1" min="1" style="83" width="2.99"/>
    <col collapsed="false" customWidth="true" hidden="false" outlineLevel="0" max="2" min="2" style="83" width="11.71"/>
    <col collapsed="false" customWidth="true" hidden="false" outlineLevel="0" max="3" min="3" style="83" width="9.71"/>
    <col collapsed="false" customWidth="true" hidden="false" outlineLevel="0" max="32" min="4" style="83" width="3.57"/>
    <col collapsed="false" customWidth="true" hidden="false" outlineLevel="0" max="33" min="33" style="184" width="3.57"/>
    <col collapsed="false" customWidth="true" hidden="false" outlineLevel="0" max="36" min="34" style="83" width="3.57"/>
    <col collapsed="false" customWidth="false" hidden="false" outlineLevel="0" max="1024" min="37" style="83" width="11.42"/>
  </cols>
  <sheetData>
    <row r="1" customFormat="false" ht="13.8" hidden="false" customHeight="false" outlineLevel="0" collapsed="false">
      <c r="A1" s="185" t="str">
        <f aca="false">'1. Halbjahr'!A1:C1</f>
        <v>Schuljahr 20Xx/Xx</v>
      </c>
      <c r="B1" s="185"/>
      <c r="C1" s="185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</row>
    <row r="2" customFormat="false" ht="15" hidden="false" customHeight="true" outlineLevel="0" collapsed="false">
      <c r="A2" s="190" t="str">
        <f aca="false">'1. Halbjahr'!A2</f>
        <v>Fach</v>
      </c>
      <c r="B2" s="190"/>
      <c r="C2" s="190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</row>
    <row r="3" customFormat="false" ht="51" hidden="false" customHeight="true" outlineLevel="0" collapsed="false">
      <c r="A3" s="192" t="str">
        <f aca="false">'1. Halbjahr'!A3:B3</f>
        <v>Klasse Kurs</v>
      </c>
      <c r="B3" s="192"/>
      <c r="C3" s="193" t="str">
        <f aca="false">'1. Halbjahr'!C3</f>
        <v>Xx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</row>
    <row r="4" customFormat="false" ht="14.75" hidden="false" customHeight="true" outlineLevel="0" collapsed="false">
      <c r="A4" s="199" t="s">
        <v>17</v>
      </c>
      <c r="B4" s="34" t="s">
        <v>18</v>
      </c>
      <c r="C4" s="200" t="s">
        <v>19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</row>
    <row r="5" customFormat="false" ht="14.75" hidden="false" customHeight="true" outlineLevel="0" collapsed="false">
      <c r="A5" s="38" t="n">
        <v>1</v>
      </c>
      <c r="B5" s="201" t="str">
        <f aca="false">'1. Halbjahr'!B5</f>
        <v>Eins</v>
      </c>
      <c r="C5" s="202" t="n">
        <f aca="false">'1. Halbjahr'!C5</f>
        <v>0</v>
      </c>
      <c r="D5" s="223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5"/>
      <c r="T5" s="226"/>
      <c r="U5" s="227"/>
      <c r="V5" s="228"/>
      <c r="W5" s="228"/>
      <c r="X5" s="226"/>
      <c r="Y5" s="227"/>
      <c r="Z5" s="228"/>
      <c r="AA5" s="228"/>
      <c r="AB5" s="226"/>
      <c r="AC5" s="227"/>
      <c r="AD5" s="228"/>
      <c r="AE5" s="228"/>
      <c r="AF5" s="225"/>
      <c r="AG5" s="229"/>
      <c r="AH5" s="229"/>
      <c r="AI5" s="229"/>
      <c r="AJ5" s="224"/>
    </row>
    <row r="6" customFormat="false" ht="14.75" hidden="false" customHeight="true" outlineLevel="0" collapsed="false">
      <c r="A6" s="50" t="n">
        <v>2</v>
      </c>
      <c r="B6" s="205" t="str">
        <f aca="false">'1. Halbjahr'!B6</f>
        <v>Eins</v>
      </c>
      <c r="C6" s="205" t="str">
        <f aca="false">'1. Halbjahr'!C6</f>
        <v>minus</v>
      </c>
      <c r="D6" s="230"/>
      <c r="E6" s="230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2"/>
      <c r="T6" s="233"/>
      <c r="U6" s="234"/>
      <c r="V6" s="235"/>
      <c r="W6" s="235"/>
      <c r="X6" s="233"/>
      <c r="Y6" s="234"/>
      <c r="Z6" s="235"/>
      <c r="AA6" s="235"/>
      <c r="AB6" s="233"/>
      <c r="AC6" s="234"/>
      <c r="AD6" s="235"/>
      <c r="AE6" s="235"/>
      <c r="AF6" s="232"/>
      <c r="AG6" s="236"/>
      <c r="AH6" s="236"/>
      <c r="AI6" s="236"/>
      <c r="AJ6" s="231"/>
    </row>
    <row r="7" customFormat="false" ht="14.75" hidden="false" customHeight="true" outlineLevel="0" collapsed="false">
      <c r="A7" s="38" t="n">
        <v>3</v>
      </c>
      <c r="B7" s="201" t="str">
        <f aca="false">'1. Halbjahr'!B7</f>
        <v>Eins/Zwei</v>
      </c>
      <c r="C7" s="202" t="n">
        <f aca="false">'1. Halbjahr'!C7</f>
        <v>0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  <c r="T7" s="226"/>
      <c r="U7" s="227"/>
      <c r="V7" s="228"/>
      <c r="W7" s="228"/>
      <c r="X7" s="226"/>
      <c r="Y7" s="227"/>
      <c r="Z7" s="228"/>
      <c r="AA7" s="228"/>
      <c r="AB7" s="226"/>
      <c r="AC7" s="227"/>
      <c r="AD7" s="228"/>
      <c r="AE7" s="228"/>
      <c r="AF7" s="225"/>
      <c r="AG7" s="229"/>
      <c r="AH7" s="229"/>
      <c r="AI7" s="229"/>
      <c r="AJ7" s="224"/>
    </row>
    <row r="8" customFormat="false" ht="14.75" hidden="false" customHeight="true" outlineLevel="0" collapsed="false">
      <c r="A8" s="50" t="n">
        <v>4</v>
      </c>
      <c r="B8" s="205" t="str">
        <f aca="false">'1. Halbjahr'!B8</f>
        <v>Zwei</v>
      </c>
      <c r="C8" s="205" t="str">
        <f aca="false">'1. Halbjahr'!C8</f>
        <v>plus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2"/>
      <c r="T8" s="233"/>
      <c r="U8" s="234"/>
      <c r="V8" s="235"/>
      <c r="W8" s="235"/>
      <c r="X8" s="233"/>
      <c r="Y8" s="234"/>
      <c r="Z8" s="235"/>
      <c r="AA8" s="235"/>
      <c r="AB8" s="233"/>
      <c r="AC8" s="234"/>
      <c r="AD8" s="235"/>
      <c r="AE8" s="235"/>
      <c r="AF8" s="232"/>
      <c r="AG8" s="236"/>
      <c r="AH8" s="236"/>
      <c r="AI8" s="236"/>
      <c r="AJ8" s="231"/>
    </row>
    <row r="9" customFormat="false" ht="14.75" hidden="false" customHeight="true" outlineLevel="0" collapsed="false">
      <c r="A9" s="38" t="n">
        <v>5</v>
      </c>
      <c r="B9" s="201" t="str">
        <f aca="false">'1. Halbjahr'!B9</f>
        <v>Zwei</v>
      </c>
      <c r="C9" s="202" t="n">
        <f aca="false">'1. Halbjahr'!C9</f>
        <v>0</v>
      </c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5"/>
      <c r="T9" s="226"/>
      <c r="U9" s="227"/>
      <c r="V9" s="228"/>
      <c r="W9" s="228"/>
      <c r="X9" s="226"/>
      <c r="Y9" s="227"/>
      <c r="Z9" s="228"/>
      <c r="AA9" s="228"/>
      <c r="AB9" s="226"/>
      <c r="AC9" s="227"/>
      <c r="AD9" s="228"/>
      <c r="AE9" s="228"/>
      <c r="AF9" s="225"/>
      <c r="AG9" s="229"/>
      <c r="AH9" s="229"/>
      <c r="AI9" s="229"/>
      <c r="AJ9" s="224"/>
    </row>
    <row r="10" customFormat="false" ht="14.75" hidden="false" customHeight="true" outlineLevel="0" collapsed="false">
      <c r="A10" s="50" t="n">
        <v>6</v>
      </c>
      <c r="B10" s="205" t="str">
        <f aca="false">'1. Halbjahr'!B10</f>
        <v>Zwei</v>
      </c>
      <c r="C10" s="205" t="str">
        <f aca="false">'1. Halbjahr'!C10</f>
        <v>minus</v>
      </c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2"/>
      <c r="T10" s="233"/>
      <c r="U10" s="234"/>
      <c r="V10" s="235"/>
      <c r="W10" s="235"/>
      <c r="X10" s="233"/>
      <c r="Y10" s="234"/>
      <c r="Z10" s="235"/>
      <c r="AA10" s="235"/>
      <c r="AB10" s="233"/>
      <c r="AC10" s="234"/>
      <c r="AD10" s="235"/>
      <c r="AE10" s="235"/>
      <c r="AF10" s="232"/>
      <c r="AG10" s="236"/>
      <c r="AH10" s="236"/>
      <c r="AI10" s="236"/>
      <c r="AJ10" s="231"/>
    </row>
    <row r="11" customFormat="false" ht="14.75" hidden="false" customHeight="true" outlineLevel="0" collapsed="false">
      <c r="A11" s="38" t="n">
        <v>7</v>
      </c>
      <c r="B11" s="201" t="str">
        <f aca="false">'1. Halbjahr'!B11</f>
        <v>Zwei/Drei</v>
      </c>
      <c r="C11" s="202" t="n">
        <f aca="false">'1. Halbjahr'!C11</f>
        <v>0</v>
      </c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5"/>
      <c r="T11" s="226"/>
      <c r="U11" s="227"/>
      <c r="V11" s="228"/>
      <c r="W11" s="228"/>
      <c r="X11" s="226"/>
      <c r="Y11" s="227"/>
      <c r="Z11" s="228"/>
      <c r="AA11" s="228"/>
      <c r="AB11" s="226"/>
      <c r="AC11" s="227"/>
      <c r="AD11" s="228"/>
      <c r="AE11" s="228"/>
      <c r="AF11" s="225"/>
      <c r="AG11" s="229"/>
      <c r="AH11" s="229"/>
      <c r="AI11" s="229"/>
      <c r="AJ11" s="224"/>
    </row>
    <row r="12" customFormat="false" ht="14.75" hidden="false" customHeight="true" outlineLevel="0" collapsed="false">
      <c r="A12" s="50" t="n">
        <v>8</v>
      </c>
      <c r="B12" s="205" t="str">
        <f aca="false">'1. Halbjahr'!B12</f>
        <v>Drei</v>
      </c>
      <c r="C12" s="205" t="str">
        <f aca="false">'1. Halbjahr'!C12</f>
        <v>plus</v>
      </c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2"/>
      <c r="T12" s="233"/>
      <c r="U12" s="234"/>
      <c r="V12" s="235"/>
      <c r="W12" s="235"/>
      <c r="X12" s="233"/>
      <c r="Y12" s="234"/>
      <c r="Z12" s="235"/>
      <c r="AA12" s="235"/>
      <c r="AB12" s="233"/>
      <c r="AC12" s="234"/>
      <c r="AD12" s="235"/>
      <c r="AE12" s="235"/>
      <c r="AF12" s="232"/>
      <c r="AG12" s="236"/>
      <c r="AH12" s="236"/>
      <c r="AI12" s="236"/>
      <c r="AJ12" s="231"/>
    </row>
    <row r="13" customFormat="false" ht="14.75" hidden="false" customHeight="true" outlineLevel="0" collapsed="false">
      <c r="A13" s="38" t="n">
        <v>9</v>
      </c>
      <c r="B13" s="201" t="str">
        <f aca="false">'1. Halbjahr'!B13</f>
        <v>Drei</v>
      </c>
      <c r="C13" s="202" t="n">
        <f aca="false">'1. Halbjahr'!C13</f>
        <v>0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5"/>
      <c r="T13" s="226"/>
      <c r="U13" s="227"/>
      <c r="V13" s="228"/>
      <c r="W13" s="228"/>
      <c r="X13" s="226"/>
      <c r="Y13" s="227"/>
      <c r="Z13" s="228"/>
      <c r="AA13" s="228"/>
      <c r="AB13" s="226"/>
      <c r="AC13" s="227"/>
      <c r="AD13" s="228"/>
      <c r="AE13" s="228"/>
      <c r="AF13" s="225"/>
      <c r="AG13" s="229"/>
      <c r="AH13" s="229"/>
      <c r="AI13" s="229"/>
      <c r="AJ13" s="224"/>
    </row>
    <row r="14" customFormat="false" ht="14.75" hidden="false" customHeight="true" outlineLevel="0" collapsed="false">
      <c r="A14" s="50" t="n">
        <v>10</v>
      </c>
      <c r="B14" s="205" t="str">
        <f aca="false">'1. Halbjahr'!B14</f>
        <v>Drei</v>
      </c>
      <c r="C14" s="205" t="str">
        <f aca="false">'1. Halbjahr'!C14</f>
        <v>minus</v>
      </c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2"/>
      <c r="T14" s="233"/>
      <c r="U14" s="234"/>
      <c r="V14" s="235"/>
      <c r="W14" s="235"/>
      <c r="X14" s="233"/>
      <c r="Y14" s="234"/>
      <c r="Z14" s="235"/>
      <c r="AA14" s="235"/>
      <c r="AB14" s="233"/>
      <c r="AC14" s="234"/>
      <c r="AD14" s="235"/>
      <c r="AE14" s="235"/>
      <c r="AF14" s="232"/>
      <c r="AG14" s="236"/>
      <c r="AH14" s="236"/>
      <c r="AI14" s="236"/>
      <c r="AJ14" s="231"/>
    </row>
    <row r="15" customFormat="false" ht="14.75" hidden="false" customHeight="true" outlineLevel="0" collapsed="false">
      <c r="A15" s="38" t="n">
        <v>11</v>
      </c>
      <c r="B15" s="201" t="str">
        <f aca="false">'1. Halbjahr'!B15</f>
        <v>Drei/Vier</v>
      </c>
      <c r="C15" s="202" t="n">
        <f aca="false">'1. Halbjahr'!C15</f>
        <v>0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5"/>
      <c r="T15" s="226"/>
      <c r="U15" s="227"/>
      <c r="V15" s="228"/>
      <c r="W15" s="228"/>
      <c r="X15" s="226"/>
      <c r="Y15" s="227"/>
      <c r="Z15" s="228"/>
      <c r="AA15" s="228"/>
      <c r="AB15" s="226"/>
      <c r="AC15" s="227"/>
      <c r="AD15" s="228"/>
      <c r="AE15" s="228"/>
      <c r="AF15" s="225"/>
      <c r="AG15" s="229"/>
      <c r="AH15" s="229"/>
      <c r="AI15" s="229"/>
      <c r="AJ15" s="224"/>
    </row>
    <row r="16" customFormat="false" ht="14.75" hidden="false" customHeight="true" outlineLevel="0" collapsed="false">
      <c r="A16" s="50" t="n">
        <v>12</v>
      </c>
      <c r="B16" s="205" t="str">
        <f aca="false">'1. Halbjahr'!B16</f>
        <v>Vier</v>
      </c>
      <c r="C16" s="205" t="str">
        <f aca="false">'1. Halbjahr'!C16</f>
        <v>plus</v>
      </c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2"/>
      <c r="T16" s="233"/>
      <c r="U16" s="234"/>
      <c r="V16" s="235"/>
      <c r="W16" s="235"/>
      <c r="X16" s="233"/>
      <c r="Y16" s="234"/>
      <c r="Z16" s="235"/>
      <c r="AA16" s="235"/>
      <c r="AB16" s="233"/>
      <c r="AC16" s="234"/>
      <c r="AD16" s="235"/>
      <c r="AE16" s="235"/>
      <c r="AF16" s="232"/>
      <c r="AG16" s="236"/>
      <c r="AH16" s="236"/>
      <c r="AI16" s="236"/>
      <c r="AJ16" s="231"/>
    </row>
    <row r="17" customFormat="false" ht="14.75" hidden="false" customHeight="true" outlineLevel="0" collapsed="false">
      <c r="A17" s="38" t="n">
        <v>13</v>
      </c>
      <c r="B17" s="201" t="str">
        <f aca="false">'1. Halbjahr'!B17</f>
        <v>Vier</v>
      </c>
      <c r="C17" s="202" t="n">
        <f aca="false">'1. Halbjahr'!C17</f>
        <v>0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5"/>
      <c r="T17" s="226"/>
      <c r="U17" s="227"/>
      <c r="V17" s="228"/>
      <c r="W17" s="228"/>
      <c r="X17" s="226"/>
      <c r="Y17" s="227"/>
      <c r="Z17" s="228"/>
      <c r="AA17" s="228"/>
      <c r="AB17" s="226"/>
      <c r="AC17" s="227"/>
      <c r="AD17" s="228"/>
      <c r="AE17" s="228"/>
      <c r="AF17" s="225"/>
      <c r="AG17" s="229"/>
      <c r="AH17" s="229"/>
      <c r="AI17" s="229"/>
      <c r="AJ17" s="224"/>
    </row>
    <row r="18" customFormat="false" ht="14.75" hidden="false" customHeight="true" outlineLevel="0" collapsed="false">
      <c r="A18" s="50" t="n">
        <v>14</v>
      </c>
      <c r="B18" s="205" t="str">
        <f aca="false">'1. Halbjahr'!B18</f>
        <v>Vier</v>
      </c>
      <c r="C18" s="205" t="str">
        <f aca="false">'1. Halbjahr'!C18</f>
        <v>minus</v>
      </c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2"/>
      <c r="T18" s="233"/>
      <c r="U18" s="234"/>
      <c r="V18" s="235"/>
      <c r="W18" s="235"/>
      <c r="X18" s="233"/>
      <c r="Y18" s="234"/>
      <c r="Z18" s="235"/>
      <c r="AA18" s="235"/>
      <c r="AB18" s="233"/>
      <c r="AC18" s="234"/>
      <c r="AD18" s="235"/>
      <c r="AE18" s="235"/>
      <c r="AF18" s="232"/>
      <c r="AG18" s="236"/>
      <c r="AH18" s="236"/>
      <c r="AI18" s="236"/>
      <c r="AJ18" s="231"/>
    </row>
    <row r="19" customFormat="false" ht="14.75" hidden="false" customHeight="true" outlineLevel="0" collapsed="false">
      <c r="A19" s="38" t="n">
        <v>15</v>
      </c>
      <c r="B19" s="201" t="str">
        <f aca="false">'1. Halbjahr'!B19</f>
        <v>Vier/Fünf</v>
      </c>
      <c r="C19" s="202" t="n">
        <f aca="false">'1. Halbjahr'!C19</f>
        <v>0</v>
      </c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5"/>
      <c r="T19" s="226"/>
      <c r="U19" s="227"/>
      <c r="V19" s="228"/>
      <c r="W19" s="228"/>
      <c r="X19" s="226"/>
      <c r="Y19" s="227"/>
      <c r="Z19" s="228"/>
      <c r="AA19" s="228"/>
      <c r="AB19" s="226"/>
      <c r="AC19" s="227"/>
      <c r="AD19" s="228"/>
      <c r="AE19" s="228"/>
      <c r="AF19" s="225"/>
      <c r="AG19" s="229"/>
      <c r="AH19" s="229"/>
      <c r="AI19" s="229"/>
      <c r="AJ19" s="224"/>
    </row>
    <row r="20" customFormat="false" ht="14.75" hidden="false" customHeight="true" outlineLevel="0" collapsed="false">
      <c r="A20" s="50" t="n">
        <v>16</v>
      </c>
      <c r="B20" s="205" t="str">
        <f aca="false">'1. Halbjahr'!B20</f>
        <v>Fünf</v>
      </c>
      <c r="C20" s="205" t="str">
        <f aca="false">'1. Halbjahr'!C20</f>
        <v>plus</v>
      </c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2"/>
      <c r="T20" s="233"/>
      <c r="U20" s="234"/>
      <c r="V20" s="235"/>
      <c r="W20" s="235"/>
      <c r="X20" s="233"/>
      <c r="Y20" s="234"/>
      <c r="Z20" s="235"/>
      <c r="AA20" s="235"/>
      <c r="AB20" s="233"/>
      <c r="AC20" s="234"/>
      <c r="AD20" s="235"/>
      <c r="AE20" s="235"/>
      <c r="AF20" s="232"/>
      <c r="AG20" s="236"/>
      <c r="AH20" s="236"/>
      <c r="AI20" s="236"/>
      <c r="AJ20" s="231"/>
    </row>
    <row r="21" customFormat="false" ht="14.75" hidden="false" customHeight="true" outlineLevel="0" collapsed="false">
      <c r="A21" s="38" t="n">
        <v>17</v>
      </c>
      <c r="B21" s="201" t="str">
        <f aca="false">'1. Halbjahr'!B21</f>
        <v>Fünf</v>
      </c>
      <c r="C21" s="202" t="n">
        <f aca="false">'1. Halbjahr'!C21</f>
        <v>0</v>
      </c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5"/>
      <c r="T21" s="226"/>
      <c r="U21" s="227"/>
      <c r="V21" s="228"/>
      <c r="W21" s="228"/>
      <c r="X21" s="226"/>
      <c r="Y21" s="227"/>
      <c r="Z21" s="228"/>
      <c r="AA21" s="228"/>
      <c r="AB21" s="226"/>
      <c r="AC21" s="227"/>
      <c r="AD21" s="228"/>
      <c r="AE21" s="228"/>
      <c r="AF21" s="225"/>
      <c r="AG21" s="229"/>
      <c r="AH21" s="229"/>
      <c r="AI21" s="229"/>
      <c r="AJ21" s="224"/>
    </row>
    <row r="22" customFormat="false" ht="14.75" hidden="false" customHeight="true" outlineLevel="0" collapsed="false">
      <c r="A22" s="50" t="n">
        <v>18</v>
      </c>
      <c r="B22" s="205" t="str">
        <f aca="false">'1. Halbjahr'!B22</f>
        <v>Fünf</v>
      </c>
      <c r="C22" s="205" t="str">
        <f aca="false">'1. Halbjahr'!C22</f>
        <v>minus</v>
      </c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231"/>
      <c r="S22" s="232"/>
      <c r="T22" s="233"/>
      <c r="U22" s="234"/>
      <c r="V22" s="235"/>
      <c r="W22" s="235"/>
      <c r="X22" s="233"/>
      <c r="Y22" s="234"/>
      <c r="Z22" s="235"/>
      <c r="AA22" s="235"/>
      <c r="AB22" s="233"/>
      <c r="AC22" s="234"/>
      <c r="AD22" s="235"/>
      <c r="AE22" s="235"/>
      <c r="AF22" s="232"/>
      <c r="AG22" s="236"/>
      <c r="AH22" s="236"/>
      <c r="AI22" s="236"/>
      <c r="AJ22" s="231"/>
    </row>
    <row r="23" customFormat="false" ht="14.75" hidden="false" customHeight="true" outlineLevel="0" collapsed="false">
      <c r="A23" s="38" t="n">
        <v>19</v>
      </c>
      <c r="B23" s="201" t="str">
        <f aca="false">'1. Halbjahr'!B23</f>
        <v>Fünf/Sechs</v>
      </c>
      <c r="C23" s="202" t="n">
        <f aca="false">'1. Halbjahr'!C23</f>
        <v>0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5"/>
      <c r="T23" s="226"/>
      <c r="U23" s="227"/>
      <c r="V23" s="228"/>
      <c r="W23" s="228"/>
      <c r="X23" s="226"/>
      <c r="Y23" s="227"/>
      <c r="Z23" s="228"/>
      <c r="AA23" s="228"/>
      <c r="AB23" s="226"/>
      <c r="AC23" s="227"/>
      <c r="AD23" s="228"/>
      <c r="AE23" s="228"/>
      <c r="AF23" s="225"/>
      <c r="AG23" s="229"/>
      <c r="AH23" s="229"/>
      <c r="AI23" s="229"/>
      <c r="AJ23" s="224"/>
    </row>
    <row r="24" customFormat="false" ht="14.75" hidden="false" customHeight="true" outlineLevel="0" collapsed="false">
      <c r="A24" s="50" t="n">
        <v>20</v>
      </c>
      <c r="B24" s="205" t="str">
        <f aca="false">'1. Halbjahr'!B24</f>
        <v>Sechs</v>
      </c>
      <c r="C24" s="205" t="n">
        <f aca="false">'1. Halbjahr'!C24</f>
        <v>0</v>
      </c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2"/>
      <c r="T24" s="233"/>
      <c r="U24" s="234"/>
      <c r="V24" s="235"/>
      <c r="W24" s="235"/>
      <c r="X24" s="233"/>
      <c r="Y24" s="234"/>
      <c r="Z24" s="235"/>
      <c r="AA24" s="235"/>
      <c r="AB24" s="233"/>
      <c r="AC24" s="234"/>
      <c r="AD24" s="235"/>
      <c r="AE24" s="235"/>
      <c r="AF24" s="232"/>
      <c r="AG24" s="236"/>
      <c r="AH24" s="236"/>
      <c r="AI24" s="236"/>
      <c r="AJ24" s="231"/>
    </row>
    <row r="25" customFormat="false" ht="14.75" hidden="false" customHeight="true" outlineLevel="0" collapsed="false">
      <c r="A25" s="38" t="n">
        <v>21</v>
      </c>
      <c r="B25" s="201" t="n">
        <f aca="false">'1. Halbjahr'!B25</f>
        <v>0</v>
      </c>
      <c r="C25" s="202" t="n">
        <f aca="false">'1. Halbjahr'!C25</f>
        <v>0</v>
      </c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5"/>
      <c r="T25" s="226"/>
      <c r="U25" s="227"/>
      <c r="V25" s="228"/>
      <c r="W25" s="228"/>
      <c r="X25" s="226"/>
      <c r="Y25" s="227"/>
      <c r="Z25" s="228"/>
      <c r="AA25" s="228"/>
      <c r="AB25" s="226"/>
      <c r="AC25" s="227"/>
      <c r="AD25" s="228"/>
      <c r="AE25" s="228"/>
      <c r="AF25" s="225"/>
      <c r="AG25" s="229"/>
      <c r="AH25" s="229"/>
      <c r="AI25" s="229"/>
      <c r="AJ25" s="224"/>
    </row>
    <row r="26" customFormat="false" ht="14.75" hidden="false" customHeight="true" outlineLevel="0" collapsed="false">
      <c r="A26" s="50" t="n">
        <v>22</v>
      </c>
      <c r="B26" s="205" t="n">
        <f aca="false">'1. Halbjahr'!B26</f>
        <v>0</v>
      </c>
      <c r="C26" s="205" t="n">
        <f aca="false">'1. Halbjahr'!C26</f>
        <v>0</v>
      </c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2"/>
      <c r="T26" s="233"/>
      <c r="U26" s="234"/>
      <c r="V26" s="235"/>
      <c r="W26" s="235"/>
      <c r="X26" s="233"/>
      <c r="Y26" s="234"/>
      <c r="Z26" s="235"/>
      <c r="AA26" s="235"/>
      <c r="AB26" s="233"/>
      <c r="AC26" s="234"/>
      <c r="AD26" s="235"/>
      <c r="AE26" s="235"/>
      <c r="AF26" s="232"/>
      <c r="AG26" s="236"/>
      <c r="AH26" s="236"/>
      <c r="AI26" s="236"/>
      <c r="AJ26" s="231"/>
    </row>
    <row r="27" customFormat="false" ht="14.75" hidden="false" customHeight="true" outlineLevel="0" collapsed="false">
      <c r="A27" s="38" t="n">
        <v>23</v>
      </c>
      <c r="B27" s="201" t="n">
        <f aca="false">'1. Halbjahr'!B27</f>
        <v>0</v>
      </c>
      <c r="C27" s="202" t="n">
        <f aca="false">'1. Halbjahr'!C27</f>
        <v>0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5"/>
      <c r="T27" s="226"/>
      <c r="U27" s="227"/>
      <c r="V27" s="228"/>
      <c r="W27" s="228"/>
      <c r="X27" s="226"/>
      <c r="Y27" s="227"/>
      <c r="Z27" s="228"/>
      <c r="AA27" s="228"/>
      <c r="AB27" s="226"/>
      <c r="AC27" s="227"/>
      <c r="AD27" s="228"/>
      <c r="AE27" s="228"/>
      <c r="AF27" s="225"/>
      <c r="AG27" s="229"/>
      <c r="AH27" s="229"/>
      <c r="AI27" s="229"/>
      <c r="AJ27" s="224"/>
    </row>
    <row r="28" customFormat="false" ht="14.75" hidden="false" customHeight="true" outlineLevel="0" collapsed="false">
      <c r="A28" s="50" t="n">
        <v>24</v>
      </c>
      <c r="B28" s="205" t="n">
        <f aca="false">'1. Halbjahr'!B28</f>
        <v>0</v>
      </c>
      <c r="C28" s="205" t="n">
        <f aca="false">'1. Halbjahr'!C28</f>
        <v>0</v>
      </c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2"/>
      <c r="T28" s="233"/>
      <c r="U28" s="234"/>
      <c r="V28" s="235"/>
      <c r="W28" s="235"/>
      <c r="X28" s="233"/>
      <c r="Y28" s="234"/>
      <c r="Z28" s="235"/>
      <c r="AA28" s="235"/>
      <c r="AB28" s="233"/>
      <c r="AC28" s="234"/>
      <c r="AD28" s="235"/>
      <c r="AE28" s="235"/>
      <c r="AF28" s="232"/>
      <c r="AG28" s="236"/>
      <c r="AH28" s="236"/>
      <c r="AI28" s="236"/>
      <c r="AJ28" s="231"/>
    </row>
    <row r="29" customFormat="false" ht="14.75" hidden="false" customHeight="true" outlineLevel="0" collapsed="false">
      <c r="A29" s="38" t="n">
        <v>25</v>
      </c>
      <c r="B29" s="201" t="n">
        <f aca="false">'1. Halbjahr'!B29</f>
        <v>0</v>
      </c>
      <c r="C29" s="202" t="n">
        <f aca="false">'1. Halbjahr'!C29</f>
        <v>0</v>
      </c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5"/>
      <c r="T29" s="226"/>
      <c r="U29" s="227"/>
      <c r="V29" s="228"/>
      <c r="W29" s="228"/>
      <c r="X29" s="226"/>
      <c r="Y29" s="227"/>
      <c r="Z29" s="228"/>
      <c r="AA29" s="228"/>
      <c r="AB29" s="226"/>
      <c r="AC29" s="227"/>
      <c r="AD29" s="228"/>
      <c r="AE29" s="228"/>
      <c r="AF29" s="225"/>
      <c r="AG29" s="229"/>
      <c r="AH29" s="229"/>
      <c r="AI29" s="229"/>
      <c r="AJ29" s="224"/>
    </row>
    <row r="30" customFormat="false" ht="14.75" hidden="false" customHeight="true" outlineLevel="0" collapsed="false">
      <c r="A30" s="50" t="n">
        <v>26</v>
      </c>
      <c r="B30" s="205" t="n">
        <f aca="false">'1. Halbjahr'!B30</f>
        <v>0</v>
      </c>
      <c r="C30" s="205" t="n">
        <f aca="false">'1. Halbjahr'!C30</f>
        <v>0</v>
      </c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2"/>
      <c r="T30" s="233"/>
      <c r="U30" s="234"/>
      <c r="V30" s="235"/>
      <c r="W30" s="235"/>
      <c r="X30" s="233"/>
      <c r="Y30" s="234"/>
      <c r="Z30" s="235"/>
      <c r="AA30" s="235"/>
      <c r="AB30" s="233"/>
      <c r="AC30" s="234"/>
      <c r="AD30" s="235"/>
      <c r="AE30" s="235"/>
      <c r="AF30" s="232"/>
      <c r="AG30" s="236"/>
      <c r="AH30" s="236"/>
      <c r="AI30" s="236"/>
      <c r="AJ30" s="231"/>
    </row>
    <row r="31" customFormat="false" ht="14.75" hidden="false" customHeight="true" outlineLevel="0" collapsed="false">
      <c r="A31" s="38" t="n">
        <v>27</v>
      </c>
      <c r="B31" s="201" t="n">
        <f aca="false">'1. Halbjahr'!B31</f>
        <v>0</v>
      </c>
      <c r="C31" s="202" t="n">
        <f aca="false">'1. Halbjahr'!C31</f>
        <v>0</v>
      </c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5"/>
      <c r="T31" s="226"/>
      <c r="U31" s="227"/>
      <c r="V31" s="228"/>
      <c r="W31" s="228"/>
      <c r="X31" s="226"/>
      <c r="Y31" s="227"/>
      <c r="Z31" s="228"/>
      <c r="AA31" s="228"/>
      <c r="AB31" s="226"/>
      <c r="AC31" s="227"/>
      <c r="AD31" s="228"/>
      <c r="AE31" s="228"/>
      <c r="AF31" s="225"/>
      <c r="AG31" s="229"/>
      <c r="AH31" s="229"/>
      <c r="AI31" s="229"/>
      <c r="AJ31" s="224"/>
    </row>
    <row r="32" customFormat="false" ht="14.75" hidden="false" customHeight="true" outlineLevel="0" collapsed="false">
      <c r="A32" s="79" t="s">
        <v>36</v>
      </c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</row>
    <row r="33" s="83" customFormat="true" ht="14.75" hidden="false" customHeight="true" outlineLevel="0" collapsed="false">
      <c r="A33" s="209"/>
      <c r="B33" s="209"/>
      <c r="C33" s="210"/>
      <c r="D33" s="81"/>
      <c r="E33" s="81"/>
      <c r="F33" s="81"/>
      <c r="G33" s="81"/>
      <c r="H33" s="81"/>
    </row>
    <row r="34" s="83" customFormat="true" ht="14.75" hidden="false" customHeight="true" outlineLevel="0" collapsed="false">
      <c r="A34" s="79"/>
      <c r="B34" s="80"/>
      <c r="C34" s="81"/>
      <c r="E34" s="81"/>
      <c r="F34" s="81"/>
      <c r="G34" s="81"/>
      <c r="H34" s="81"/>
    </row>
    <row r="35" customFormat="false" ht="14.75" hidden="false" customHeight="true" outlineLevel="0" collapsed="false">
      <c r="A35" s="79"/>
      <c r="B35" s="80"/>
      <c r="C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</row>
    <row r="36" customFormat="false" ht="14.75" hidden="false" customHeight="true" outlineLevel="0" collapsed="false">
      <c r="A36" s="100" t="s">
        <v>45</v>
      </c>
      <c r="B36" s="101" t="n">
        <f aca="true">TODAY()</f>
        <v>44605</v>
      </c>
      <c r="C36" s="102"/>
      <c r="D36" s="102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183"/>
      <c r="U36" s="81"/>
      <c r="V36" s="110"/>
      <c r="W36" s="110"/>
      <c r="X36" s="110"/>
      <c r="Y36" s="110"/>
      <c r="Z36" s="110"/>
      <c r="AA36" s="110"/>
      <c r="AB36" s="104"/>
      <c r="AC36" s="105"/>
      <c r="AD36" s="105"/>
      <c r="AE36" s="105"/>
      <c r="AF36" s="105"/>
      <c r="AG36" s="105"/>
      <c r="AH36" s="105"/>
      <c r="AI36" s="105"/>
      <c r="AJ36" s="106" t="s">
        <v>47</v>
      </c>
    </row>
    <row r="37" customFormat="false" ht="15" hidden="false" customHeight="false" outlineLevel="0" collapsed="false">
      <c r="A37" s="107"/>
      <c r="B37" s="215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</row>
    <row r="38" customFormat="false" ht="17.35" hidden="false" customHeight="false" outlineLevel="0" collapsed="false">
      <c r="A38" s="112"/>
      <c r="D38" s="113"/>
      <c r="J38" s="81"/>
      <c r="K38" s="81"/>
      <c r="M38" s="81"/>
      <c r="N38" s="81"/>
      <c r="O38" s="81"/>
      <c r="P38" s="81"/>
      <c r="Q38" s="81"/>
      <c r="R38" s="81"/>
      <c r="S38" s="82"/>
      <c r="U38" s="84"/>
      <c r="Y38" s="84"/>
      <c r="AC38" s="84"/>
      <c r="AG38" s="108"/>
      <c r="AH38" s="108"/>
      <c r="AI38" s="108"/>
      <c r="AJ38" s="108"/>
    </row>
    <row r="39" customFormat="false" ht="13.8" hidden="false" customHeight="false" outlineLevel="0" collapsed="false">
      <c r="A39" s="114"/>
      <c r="D39" s="115"/>
      <c r="J39" s="81"/>
      <c r="K39" s="81"/>
      <c r="M39" s="81"/>
      <c r="N39" s="81"/>
      <c r="O39" s="81"/>
      <c r="P39" s="81"/>
      <c r="Q39" s="81"/>
      <c r="R39" s="81"/>
      <c r="S39" s="82"/>
      <c r="U39" s="84"/>
      <c r="Y39" s="84"/>
      <c r="AC39" s="84"/>
      <c r="AH39" s="109"/>
      <c r="AI39" s="109"/>
    </row>
    <row r="40" customFormat="false" ht="13.8" hidden="false" customHeight="false" outlineLevel="0" collapsed="false">
      <c r="A40" s="112"/>
      <c r="D40" s="115"/>
      <c r="J40" s="81"/>
      <c r="K40" s="81"/>
      <c r="M40" s="81"/>
      <c r="N40" s="81"/>
      <c r="O40" s="81"/>
      <c r="P40" s="81"/>
      <c r="Q40" s="81"/>
      <c r="R40" s="81"/>
      <c r="S40" s="82"/>
      <c r="U40" s="84"/>
      <c r="Y40" s="84"/>
      <c r="AC40" s="84"/>
      <c r="AH40" s="109"/>
      <c r="AI40" s="109"/>
    </row>
    <row r="41" customFormat="false" ht="13.8" hidden="false" customHeight="false" outlineLevel="0" collapsed="false">
      <c r="A41" s="112"/>
      <c r="D41" s="115"/>
      <c r="J41" s="81"/>
      <c r="K41" s="81"/>
      <c r="M41" s="81"/>
      <c r="N41" s="81"/>
      <c r="O41" s="81"/>
      <c r="P41" s="81"/>
      <c r="Q41" s="81"/>
      <c r="R41" s="81"/>
      <c r="S41" s="82"/>
      <c r="U41" s="84"/>
      <c r="Y41" s="84"/>
      <c r="AC41" s="84"/>
      <c r="AH41" s="109"/>
      <c r="AI41" s="109"/>
    </row>
    <row r="42" customFormat="false" ht="13.8" hidden="false" customHeight="false" outlineLevel="0" collapsed="false">
      <c r="D42" s="115"/>
      <c r="J42" s="81"/>
      <c r="K42" s="81"/>
      <c r="M42" s="81"/>
      <c r="N42" s="81"/>
      <c r="O42" s="81"/>
      <c r="P42" s="81"/>
      <c r="Q42" s="81"/>
      <c r="R42" s="81"/>
      <c r="S42" s="82"/>
      <c r="U42" s="84"/>
      <c r="Y42" s="84"/>
      <c r="AC42" s="84"/>
      <c r="AH42" s="109"/>
      <c r="AI42" s="109"/>
    </row>
    <row r="43" customFormat="false" ht="15" hidden="false" customHeight="true" outlineLevel="0" collapsed="false">
      <c r="D43" s="115"/>
      <c r="J43" s="81"/>
      <c r="K43" s="81"/>
      <c r="M43" s="81"/>
      <c r="N43" s="81"/>
      <c r="O43" s="81"/>
      <c r="P43" s="81"/>
      <c r="Q43" s="81"/>
      <c r="R43" s="81"/>
      <c r="S43" s="82"/>
      <c r="U43" s="84"/>
      <c r="Y43" s="84"/>
      <c r="AC43" s="84"/>
      <c r="AH43" s="109"/>
      <c r="AI43" s="109"/>
    </row>
    <row r="44" customFormat="false" ht="15" hidden="false" customHeight="true" outlineLevel="0" collapsed="false">
      <c r="D44" s="115"/>
      <c r="J44" s="81"/>
      <c r="K44" s="81"/>
      <c r="M44" s="81"/>
      <c r="N44" s="81"/>
      <c r="O44" s="81"/>
      <c r="P44" s="81"/>
      <c r="Q44" s="81"/>
      <c r="R44" s="81"/>
      <c r="S44" s="82"/>
      <c r="U44" s="84"/>
      <c r="Y44" s="84"/>
      <c r="AC44" s="84"/>
      <c r="AH44" s="109"/>
      <c r="AI44" s="109"/>
    </row>
    <row r="45" customFormat="false" ht="13.8" hidden="false" customHeight="false" outlineLevel="0" collapsed="false">
      <c r="D45" s="115"/>
      <c r="J45" s="81"/>
      <c r="K45" s="81"/>
      <c r="M45" s="81"/>
      <c r="N45" s="81"/>
      <c r="O45" s="81"/>
      <c r="P45" s="81"/>
      <c r="Q45" s="81"/>
      <c r="R45" s="81"/>
      <c r="S45" s="82"/>
      <c r="U45" s="84"/>
      <c r="Y45" s="84"/>
      <c r="AC45" s="84"/>
      <c r="AH45" s="109"/>
      <c r="AI45" s="109"/>
    </row>
    <row r="46" customFormat="false" ht="13.8" hidden="false" customHeight="false" outlineLevel="0" collapsed="false">
      <c r="D46" s="115"/>
      <c r="J46" s="81"/>
      <c r="K46" s="81"/>
      <c r="M46" s="81"/>
      <c r="N46" s="81"/>
      <c r="O46" s="81"/>
      <c r="P46" s="81"/>
      <c r="Q46" s="81"/>
      <c r="R46" s="81"/>
      <c r="S46" s="82"/>
      <c r="U46" s="84"/>
      <c r="Y46" s="84"/>
      <c r="AC46" s="84"/>
      <c r="AH46" s="109"/>
      <c r="AI46" s="109"/>
    </row>
    <row r="47" customFormat="false" ht="13.8" hidden="false" customHeight="false" outlineLevel="0" collapsed="false">
      <c r="D47" s="115"/>
      <c r="J47" s="81"/>
      <c r="K47" s="81"/>
      <c r="M47" s="81"/>
      <c r="N47" s="81"/>
      <c r="O47" s="81"/>
      <c r="P47" s="81"/>
      <c r="Q47" s="81"/>
      <c r="R47" s="81"/>
      <c r="S47" s="82"/>
      <c r="U47" s="84"/>
      <c r="Y47" s="84"/>
      <c r="AC47" s="84"/>
      <c r="AH47" s="109"/>
      <c r="AI47" s="109"/>
    </row>
    <row r="48" customFormat="false" ht="13.8" hidden="false" customHeight="false" outlineLevel="0" collapsed="false">
      <c r="D48" s="115"/>
      <c r="J48" s="81"/>
      <c r="K48" s="81"/>
      <c r="M48" s="81"/>
      <c r="N48" s="81"/>
      <c r="O48" s="81"/>
      <c r="P48" s="81"/>
      <c r="Q48" s="81"/>
      <c r="R48" s="81"/>
      <c r="S48" s="82"/>
      <c r="U48" s="84"/>
      <c r="Y48" s="84"/>
      <c r="AC48" s="84"/>
      <c r="AH48" s="109"/>
      <c r="AI48" s="109"/>
    </row>
    <row r="49" customFormat="false" ht="13.8" hidden="false" customHeight="false" outlineLevel="0" collapsed="false">
      <c r="D49" s="115"/>
      <c r="J49" s="81"/>
      <c r="K49" s="81"/>
      <c r="M49" s="81"/>
      <c r="N49" s="81"/>
      <c r="O49" s="81"/>
      <c r="P49" s="81"/>
      <c r="Q49" s="81"/>
      <c r="R49" s="81"/>
      <c r="S49" s="82"/>
      <c r="U49" s="84"/>
      <c r="Y49" s="84"/>
      <c r="AC49" s="84"/>
      <c r="AH49" s="109"/>
      <c r="AI49" s="109"/>
    </row>
    <row r="50" customFormat="false" ht="13.8" hidden="false" customHeight="false" outlineLevel="0" collapsed="false">
      <c r="D50" s="115"/>
      <c r="J50" s="81"/>
      <c r="K50" s="81"/>
      <c r="M50" s="81"/>
      <c r="N50" s="81"/>
      <c r="O50" s="81"/>
      <c r="P50" s="81"/>
      <c r="Q50" s="81"/>
      <c r="R50" s="81"/>
      <c r="S50" s="82"/>
      <c r="U50" s="84"/>
      <c r="Y50" s="84"/>
      <c r="AC50" s="84"/>
      <c r="AH50" s="109"/>
      <c r="AI50" s="109"/>
    </row>
    <row r="51" customFormat="false" ht="13.8" hidden="false" customHeight="false" outlineLevel="0" collapsed="false">
      <c r="D51" s="115"/>
      <c r="J51" s="81"/>
      <c r="K51" s="81"/>
      <c r="M51" s="81"/>
      <c r="N51" s="81"/>
      <c r="O51" s="81"/>
      <c r="P51" s="81"/>
      <c r="Q51" s="81"/>
      <c r="R51" s="81"/>
      <c r="S51" s="82"/>
      <c r="U51" s="84"/>
      <c r="Y51" s="84"/>
      <c r="AC51" s="84"/>
      <c r="AH51" s="109"/>
      <c r="AI51" s="109"/>
    </row>
    <row r="52" customFormat="false" ht="13.8" hidden="false" customHeight="false" outlineLevel="0" collapsed="false">
      <c r="D52" s="115"/>
      <c r="J52" s="81"/>
      <c r="K52" s="81"/>
      <c r="M52" s="81"/>
      <c r="N52" s="81"/>
      <c r="O52" s="81"/>
      <c r="P52" s="81"/>
      <c r="Q52" s="81"/>
      <c r="R52" s="81"/>
      <c r="S52" s="82"/>
      <c r="U52" s="84"/>
      <c r="Y52" s="84"/>
      <c r="AC52" s="84"/>
      <c r="AH52" s="109"/>
      <c r="AI52" s="109"/>
    </row>
    <row r="53" customFormat="false" ht="13.8" hidden="false" customHeight="false" outlineLevel="0" collapsed="false">
      <c r="D53" s="115"/>
      <c r="J53" s="81"/>
      <c r="K53" s="81"/>
      <c r="M53" s="81"/>
      <c r="N53" s="81"/>
      <c r="O53" s="81"/>
      <c r="P53" s="81"/>
      <c r="Q53" s="81"/>
      <c r="R53" s="81"/>
      <c r="S53" s="82"/>
      <c r="U53" s="84"/>
      <c r="Y53" s="84"/>
      <c r="AC53" s="84"/>
      <c r="AH53" s="109"/>
      <c r="AI53" s="109"/>
    </row>
    <row r="54" customFormat="false" ht="13.8" hidden="false" customHeight="false" outlineLevel="0" collapsed="false">
      <c r="D54" s="115"/>
      <c r="J54" s="81"/>
      <c r="K54" s="81"/>
      <c r="M54" s="81"/>
      <c r="N54" s="81"/>
      <c r="O54" s="81"/>
      <c r="P54" s="81"/>
      <c r="Q54" s="81"/>
      <c r="R54" s="81"/>
      <c r="S54" s="82"/>
      <c r="U54" s="84"/>
      <c r="Y54" s="84"/>
      <c r="AC54" s="84"/>
      <c r="AH54" s="109"/>
      <c r="AI54" s="109"/>
    </row>
    <row r="55" customFormat="false" ht="15" hidden="false" customHeight="true" outlineLevel="0" collapsed="false">
      <c r="D55" s="115"/>
      <c r="J55" s="81"/>
      <c r="K55" s="81"/>
      <c r="M55" s="81"/>
      <c r="N55" s="81"/>
      <c r="O55" s="81"/>
      <c r="P55" s="81"/>
      <c r="Q55" s="81"/>
      <c r="R55" s="81"/>
      <c r="S55" s="82"/>
      <c r="U55" s="84"/>
      <c r="Y55" s="84"/>
      <c r="AC55" s="84"/>
      <c r="AH55" s="109"/>
      <c r="AI55" s="109"/>
    </row>
    <row r="56" customFormat="false" ht="13.8" hidden="false" customHeight="false" outlineLevel="0" collapsed="false">
      <c r="D56" s="115"/>
      <c r="J56" s="81"/>
      <c r="K56" s="81"/>
      <c r="M56" s="81"/>
      <c r="N56" s="81"/>
      <c r="O56" s="81"/>
      <c r="P56" s="81"/>
      <c r="Q56" s="81"/>
      <c r="R56" s="81"/>
      <c r="S56" s="82"/>
      <c r="U56" s="84"/>
      <c r="Y56" s="84"/>
      <c r="AC56" s="84"/>
      <c r="AH56" s="109"/>
      <c r="AI56" s="109"/>
    </row>
    <row r="57" customFormat="false" ht="13.8" hidden="false" customHeight="false" outlineLevel="0" collapsed="false">
      <c r="D57" s="115"/>
      <c r="J57" s="81"/>
      <c r="K57" s="81"/>
      <c r="M57" s="81"/>
      <c r="N57" s="81"/>
      <c r="O57" s="81"/>
      <c r="P57" s="81"/>
      <c r="Q57" s="81"/>
      <c r="R57" s="81"/>
      <c r="S57" s="82"/>
      <c r="U57" s="84"/>
      <c r="Y57" s="84"/>
      <c r="AC57" s="84"/>
      <c r="AH57" s="109"/>
      <c r="AI57" s="109"/>
    </row>
    <row r="58" customFormat="false" ht="13.8" hidden="false" customHeight="false" outlineLevel="0" collapsed="false">
      <c r="D58" s="115"/>
      <c r="J58" s="81"/>
      <c r="K58" s="81"/>
      <c r="M58" s="81"/>
      <c r="N58" s="81"/>
      <c r="O58" s="81"/>
      <c r="P58" s="81"/>
      <c r="Q58" s="81"/>
      <c r="R58" s="81"/>
      <c r="S58" s="82"/>
      <c r="U58" s="84"/>
      <c r="Y58" s="84"/>
      <c r="AC58" s="84"/>
      <c r="AH58" s="109"/>
      <c r="AI58" s="109"/>
    </row>
    <row r="59" customFormat="false" ht="13.8" hidden="false" customHeight="false" outlineLevel="0" collapsed="false">
      <c r="D59" s="115"/>
      <c r="J59" s="81"/>
      <c r="K59" s="81"/>
      <c r="M59" s="81"/>
      <c r="N59" s="81"/>
      <c r="O59" s="81"/>
      <c r="P59" s="81"/>
      <c r="Q59" s="81"/>
      <c r="R59" s="81"/>
      <c r="S59" s="82"/>
      <c r="U59" s="84"/>
      <c r="Y59" s="84"/>
      <c r="AC59" s="84"/>
      <c r="AH59" s="109"/>
      <c r="AI59" s="109"/>
    </row>
    <row r="60" customFormat="false" ht="13.8" hidden="false" customHeight="false" outlineLevel="0" collapsed="false">
      <c r="D60" s="115"/>
      <c r="J60" s="81"/>
      <c r="K60" s="81"/>
      <c r="M60" s="81"/>
      <c r="N60" s="81"/>
      <c r="O60" s="81"/>
      <c r="P60" s="81"/>
      <c r="Q60" s="81"/>
      <c r="R60" s="81"/>
      <c r="S60" s="82"/>
      <c r="U60" s="84"/>
      <c r="Y60" s="84"/>
      <c r="AC60" s="84"/>
      <c r="AH60" s="109"/>
      <c r="AI60" s="109"/>
    </row>
    <row r="61" customFormat="false" ht="13.8" hidden="false" customHeight="false" outlineLevel="0" collapsed="false">
      <c r="E61" s="221"/>
      <c r="F61" s="237"/>
      <c r="G61" s="221"/>
      <c r="H61" s="237"/>
      <c r="I61" s="221"/>
      <c r="J61" s="237"/>
      <c r="K61" s="221"/>
      <c r="L61" s="237"/>
      <c r="M61" s="221"/>
      <c r="N61" s="237"/>
      <c r="O61" s="221"/>
      <c r="P61" s="237"/>
    </row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5" hidden="false" customHeight="true" outlineLevel="0" collapsed="false"/>
    <row r="71" customFormat="false" ht="13.8" hidden="false" customHeight="false" outlineLevel="0" collapsed="false"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</row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>
      <c r="A74" s="100"/>
      <c r="B74" s="101"/>
      <c r="C74" s="102"/>
      <c r="D74" s="102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183"/>
      <c r="U74" s="81"/>
      <c r="V74" s="110"/>
      <c r="W74" s="110"/>
      <c r="X74" s="110"/>
      <c r="Y74" s="110"/>
      <c r="Z74" s="110"/>
      <c r="AA74" s="110"/>
      <c r="AB74" s="104"/>
      <c r="AC74" s="105"/>
      <c r="AD74" s="105"/>
      <c r="AE74" s="105"/>
      <c r="AF74" s="105"/>
      <c r="AG74" s="105"/>
      <c r="AH74" s="105"/>
      <c r="AI74" s="105"/>
      <c r="AJ74" s="106"/>
    </row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</sheetData>
  <sheetProtection sheet="true" password="cc6f" objects="true" scenarios="true" selectLockedCells="true"/>
  <mergeCells count="36">
    <mergeCell ref="A1:C1"/>
    <mergeCell ref="D1:D4"/>
    <mergeCell ref="E1:E4"/>
    <mergeCell ref="F1:F4"/>
    <mergeCell ref="G1:G4"/>
    <mergeCell ref="H1:H4"/>
    <mergeCell ref="I1:I4"/>
    <mergeCell ref="J1:J4"/>
    <mergeCell ref="K1:K4"/>
    <mergeCell ref="L1:L4"/>
    <mergeCell ref="M1:M4"/>
    <mergeCell ref="N1:N4"/>
    <mergeCell ref="O1:O4"/>
    <mergeCell ref="P1:P4"/>
    <mergeCell ref="Q1:Q4"/>
    <mergeCell ref="R1:R4"/>
    <mergeCell ref="S1:S4"/>
    <mergeCell ref="T1:T4"/>
    <mergeCell ref="U1:U4"/>
    <mergeCell ref="V1:V4"/>
    <mergeCell ref="W1:W4"/>
    <mergeCell ref="X1:X4"/>
    <mergeCell ref="Y1:Y4"/>
    <mergeCell ref="Z1:Z4"/>
    <mergeCell ref="AA1:AA4"/>
    <mergeCell ref="AB1:AB4"/>
    <mergeCell ref="AC1:AC4"/>
    <mergeCell ref="AD1:AD4"/>
    <mergeCell ref="AE1:AE4"/>
    <mergeCell ref="AF1:AF4"/>
    <mergeCell ref="AG1:AG4"/>
    <mergeCell ref="AH1:AH4"/>
    <mergeCell ref="AI1:AI4"/>
    <mergeCell ref="AJ1:AJ4"/>
    <mergeCell ref="A2:C2"/>
    <mergeCell ref="A3:B3"/>
  </mergeCells>
  <printOptions headings="false" gridLines="false" gridLinesSet="true" horizontalCentered="false" verticalCentered="false"/>
  <pageMargins left="0.39375" right="0.196527777777778" top="0.165277777777778" bottom="0.165277777777778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Schulnoten</cp:category>
  <dcterms:created xsi:type="dcterms:W3CDTF">2010-11-14T11:16:42Z</dcterms:created>
  <dc:creator>May</dc:creator>
  <dc:description/>
  <dc:language>de-DE</dc:language>
  <cp:lastModifiedBy/>
  <cp:lastPrinted>2020-01-28T16:59:23Z</cp:lastPrinted>
  <dcterms:modified xsi:type="dcterms:W3CDTF">2022-02-13T14:47:49Z</dcterms:modified>
  <cp:revision>9</cp:revision>
  <dc:subject/>
  <dc:title>Zensurenliste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